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rpeta VICENTE GALLO-2025\2.- DOCUMENTOS - AÑO 2025\ATENCIÓN DE DOCUMENTOS - 2025\ARCHIVOS PARA EL PORTAL DE TRANSPARENCIA\03. MES DE MARZO\"/>
    </mc:Choice>
  </mc:AlternateContent>
  <xr:revisionPtr revIDLastSave="0" documentId="13_ncr:1_{69FC89F6-6CEC-4B46-98B6-8DDC9C6289F6}" xr6:coauthVersionLast="47" xr6:coauthVersionMax="47" xr10:uidLastSave="{00000000-0000-0000-0000-000000000000}"/>
  <bookViews>
    <workbookView xWindow="-120" yWindow="-120" windowWidth="38640" windowHeight="21120" activeTab="4" xr2:uid="{00000000-000D-0000-FFFF-FFFF00000000}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DYT!$B$2:$L$45</definedName>
    <definedName name="_xlnm.Print_Area" localSheetId="4">RD!$B$2:$L$19</definedName>
    <definedName name="_xlnm.Print_Area" localSheetId="1">RDR!$B$2:$L$41</definedName>
    <definedName name="_xlnm.Print_Area" localSheetId="0">RO!$B$2:$L$48</definedName>
    <definedName name="_xlnm.Print_Area" localSheetId="2">ROOC!$B$2:$L$49</definedName>
  </definedNames>
  <calcPr calcId="191029"/>
</workbook>
</file>

<file path=xl/calcChain.xml><?xml version="1.0" encoding="utf-8"?>
<calcChain xmlns="http://schemas.openxmlformats.org/spreadsheetml/2006/main">
  <c r="L14" i="6" l="1"/>
  <c r="K14" i="6"/>
  <c r="J14" i="6"/>
  <c r="C43" i="6"/>
  <c r="D43" i="6"/>
  <c r="L32" i="6" l="1"/>
  <c r="K32" i="6"/>
  <c r="J32" i="6"/>
  <c r="L45" i="1" l="1"/>
  <c r="K45" i="1"/>
  <c r="J45" i="1"/>
  <c r="C46" i="1"/>
  <c r="D46" i="1"/>
  <c r="L16" i="5" l="1"/>
  <c r="J16" i="5"/>
  <c r="C47" i="5"/>
  <c r="D47" i="5"/>
  <c r="L44" i="5"/>
  <c r="K44" i="5"/>
  <c r="J44" i="5"/>
  <c r="L38" i="6" l="1"/>
  <c r="L17" i="5" l="1"/>
  <c r="K17" i="5"/>
  <c r="J17" i="5"/>
  <c r="E47" i="5" l="1"/>
  <c r="L20" i="5"/>
  <c r="K20" i="5"/>
  <c r="J20" i="5"/>
  <c r="L42" i="5" l="1"/>
  <c r="K42" i="5"/>
  <c r="J42" i="5"/>
  <c r="L41" i="5"/>
  <c r="K41" i="5"/>
  <c r="J41" i="5"/>
  <c r="J38" i="6" l="1"/>
  <c r="K38" i="6"/>
  <c r="L46" i="5" l="1"/>
  <c r="L45" i="5"/>
  <c r="L43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19" i="5"/>
  <c r="L18" i="5"/>
  <c r="L15" i="5"/>
  <c r="L14" i="5"/>
  <c r="K14" i="5"/>
  <c r="J14" i="5"/>
  <c r="K15" i="5" l="1"/>
  <c r="J15" i="5"/>
  <c r="L44" i="1"/>
  <c r="K44" i="1"/>
  <c r="J44" i="1"/>
  <c r="J18" i="5" l="1"/>
  <c r="K18" i="5"/>
  <c r="E46" i="1"/>
  <c r="K19" i="5" l="1"/>
  <c r="J19" i="5"/>
  <c r="K21" i="5" l="1"/>
  <c r="J21" i="5"/>
  <c r="J40" i="6"/>
  <c r="K22" i="5" l="1"/>
  <c r="J22" i="5"/>
  <c r="G23" i="7"/>
  <c r="G49" i="6"/>
  <c r="G53" i="5"/>
  <c r="G45" i="4"/>
  <c r="G52" i="1"/>
  <c r="K23" i="5" l="1"/>
  <c r="J23" i="5"/>
  <c r="K39" i="6"/>
  <c r="J24" i="5" l="1"/>
  <c r="K24" i="5"/>
  <c r="J39" i="6"/>
  <c r="L39" i="6"/>
  <c r="K25" i="5" l="1"/>
  <c r="J25" i="5"/>
  <c r="L42" i="6"/>
  <c r="K42" i="6"/>
  <c r="J42" i="6"/>
  <c r="L41" i="6"/>
  <c r="K41" i="6"/>
  <c r="J41" i="6"/>
  <c r="L40" i="6"/>
  <c r="K40" i="6"/>
  <c r="C50" i="6"/>
  <c r="D50" i="6"/>
  <c r="K26" i="5" l="1"/>
  <c r="J26" i="5"/>
  <c r="G47" i="5"/>
  <c r="G54" i="5" s="1"/>
  <c r="F47" i="5"/>
  <c r="F54" i="5" s="1"/>
  <c r="D54" i="5"/>
  <c r="C54" i="5"/>
  <c r="J27" i="5" l="1"/>
  <c r="K27" i="5"/>
  <c r="G43" i="6"/>
  <c r="G50" i="6" s="1"/>
  <c r="F43" i="6"/>
  <c r="F50" i="6" s="1"/>
  <c r="E43" i="6"/>
  <c r="E50" i="6" s="1"/>
  <c r="K28" i="5" l="1"/>
  <c r="J28" i="5"/>
  <c r="L37" i="6"/>
  <c r="K37" i="6"/>
  <c r="J37" i="6"/>
  <c r="L36" i="6"/>
  <c r="K36" i="6"/>
  <c r="J36" i="6"/>
  <c r="L35" i="6"/>
  <c r="K35" i="6"/>
  <c r="J35" i="6"/>
  <c r="L34" i="6"/>
  <c r="K34" i="6"/>
  <c r="J34" i="6"/>
  <c r="L33" i="6"/>
  <c r="K33" i="6"/>
  <c r="J33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K29" i="5" l="1"/>
  <c r="J29" i="5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30" i="5" l="1"/>
  <c r="J30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C53" i="1"/>
  <c r="D53" i="1"/>
  <c r="K31" i="5" l="1"/>
  <c r="J31" i="5"/>
  <c r="C39" i="4"/>
  <c r="C46" i="4" s="1"/>
  <c r="J32" i="5" l="1"/>
  <c r="K32" i="5"/>
  <c r="G39" i="4"/>
  <c r="G46" i="4" s="1"/>
  <c r="F39" i="4"/>
  <c r="F46" i="4" s="1"/>
  <c r="D39" i="4"/>
  <c r="D46" i="4" s="1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3" i="5" l="1"/>
  <c r="J33" i="5"/>
  <c r="L16" i="7"/>
  <c r="L15" i="7"/>
  <c r="L14" i="7"/>
  <c r="L13" i="4"/>
  <c r="L13" i="6"/>
  <c r="L13" i="5"/>
  <c r="L13" i="7"/>
  <c r="L13" i="1"/>
  <c r="E39" i="4"/>
  <c r="E46" i="4" s="1"/>
  <c r="K34" i="5" l="1"/>
  <c r="J34" i="5"/>
  <c r="E53" i="1"/>
  <c r="J35" i="5" l="1"/>
  <c r="K35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3" i="6"/>
  <c r="K13" i="6"/>
  <c r="J13" i="6"/>
  <c r="I13" i="6"/>
  <c r="H47" i="5"/>
  <c r="K13" i="5"/>
  <c r="J13" i="5"/>
  <c r="I13" i="5"/>
  <c r="H39" i="4"/>
  <c r="I14" i="4"/>
  <c r="K13" i="4"/>
  <c r="J13" i="4"/>
  <c r="I13" i="4"/>
  <c r="K13" i="1"/>
  <c r="J13" i="1"/>
  <c r="K36" i="5" l="1"/>
  <c r="J36" i="5"/>
  <c r="L47" i="5"/>
  <c r="L43" i="6"/>
  <c r="L39" i="4"/>
  <c r="L46" i="1"/>
  <c r="I17" i="7"/>
  <c r="K17" i="7"/>
  <c r="J17" i="7"/>
  <c r="J43" i="6"/>
  <c r="I43" i="6"/>
  <c r="K43" i="6"/>
  <c r="I39" i="4"/>
  <c r="K39" i="4"/>
  <c r="J39" i="4"/>
  <c r="K46" i="1"/>
  <c r="K37" i="5" l="1"/>
  <c r="J37" i="5"/>
  <c r="I46" i="1"/>
  <c r="J46" i="1"/>
  <c r="K38" i="5" l="1"/>
  <c r="J38" i="5"/>
  <c r="K39" i="5" l="1"/>
  <c r="J39" i="5"/>
  <c r="J40" i="5" l="1"/>
  <c r="K40" i="5"/>
  <c r="K43" i="5" l="1"/>
  <c r="J43" i="5"/>
  <c r="K45" i="5" l="1"/>
  <c r="J45" i="5"/>
  <c r="J46" i="5" l="1"/>
  <c r="K46" i="5"/>
  <c r="I46" i="5"/>
  <c r="E54" i="5" l="1"/>
  <c r="J47" i="5"/>
  <c r="I47" i="5"/>
  <c r="K47" i="5"/>
</calcChain>
</file>

<file path=xl/sharedStrings.xml><?xml version="1.0" encoding="utf-8"?>
<sst xmlns="http://schemas.openxmlformats.org/spreadsheetml/2006/main" count="254" uniqueCount="98">
  <si>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</si>
  <si>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</si>
  <si>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</si>
  <si>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</si>
  <si>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</si>
  <si>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</si>
  <si>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</si>
  <si>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</si>
  <si>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</si>
  <si>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</si>
  <si>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</si>
  <si>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</si>
  <si>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</si>
  <si>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</si>
  <si>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</si>
  <si>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</si>
  <si>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</si>
  <si>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</si>
  <si>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</si>
  <si>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</si>
  <si>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</si>
  <si>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</si>
  <si>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</si>
  <si>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</si>
  <si>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</si>
  <si>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</si>
  <si>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</si>
  <si>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</si>
  <si>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</si>
  <si>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</si>
  <si>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</si>
  <si>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</si>
  <si>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</si>
  <si>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</si>
  <si>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</si>
  <si>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</si>
  <si>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</si>
  <si>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</si>
  <si>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</si>
  <si>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</si>
  <si>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</si>
  <si>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</si>
  <si>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</si>
  <si>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</si>
  <si>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</si>
  <si>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</si>
  <si>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</si>
  <si>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</si>
  <si>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</si>
  <si>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</si>
  <si>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</si>
  <si>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</si>
  <si>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</si>
  <si>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</si>
  <si>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</si>
  <si>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</si>
  <si>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</si>
  <si>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</si>
  <si>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</si>
  <si>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</si>
  <si>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 xml:space="preserve">PLIEGO 011 MINISTERIO DE SALUD </t>
  </si>
  <si>
    <t>Fuente: SIAF, Consulta Amigable y Base de Datos al 31 de diciembre del 2024</t>
  </si>
  <si>
    <t>EJECUCION PRESUPUESTAL MENSUALIZADA DE GASTOS 
AL MES DE MARZO 2025</t>
  </si>
  <si>
    <t>DEVENGADO
A MARZO
(4)</t>
  </si>
  <si>
    <t>Fuente: SIAF, Consulta Amigable y Base de Datos al 31 de marzo del 2025</t>
  </si>
  <si>
    <t>001-117. ADMINISTRACION CENTRAL - MINSA</t>
  </si>
  <si>
    <t>005-121. INSTITUTO NACIONAL DE SALUD MENTAL</t>
  </si>
  <si>
    <t>007-123. INSTITUTO NACIONAL DE CIENCIAS NEUROLOGICAS</t>
  </si>
  <si>
    <t>008-124. INSTITUTO NACIONAL DE OFTALMOLOGIA</t>
  </si>
  <si>
    <t>009-125. INSTITUTO NACIONAL DE REHABILITACION</t>
  </si>
  <si>
    <t>010-126. INSTITUTO NACIONAL DE SALUD DEL NIÑO</t>
  </si>
  <si>
    <t>011-127. INSTITUTO NACIONAL MATERNO PERINATAL</t>
  </si>
  <si>
    <t>016-132. HOSPITAL NACIONAL HIPOLITO UNANUE</t>
  </si>
  <si>
    <t>017-133. HOSPITAL HERMILIO VALDIZAN</t>
  </si>
  <si>
    <t>020-136. HOSPITAL SERGIO BERNALES</t>
  </si>
  <si>
    <t>021-137. HOSPITAL CAYETANO HEREDIA</t>
  </si>
  <si>
    <t>025-141. HOSPITAL DE APOYO DEPARTAMENTAL MARIA AUXILIADORA</t>
  </si>
  <si>
    <t>027-143. HOSPITAL NACIONAL ARZOBISPO LOAYZA</t>
  </si>
  <si>
    <t>028-144. HOSPITAL NACIONAL DOS DE MAYO</t>
  </si>
  <si>
    <t>029-145. HOSPITAL DE APOYO SANTA ROSA</t>
  </si>
  <si>
    <t>030-146. HOSPITAL DE EMERGENCIAS CASIMIRO ULLOA</t>
  </si>
  <si>
    <t>031-147. HOSPITAL DE EMERGENCIAS PEDIATRICAS</t>
  </si>
  <si>
    <t>032-148. HOSPITAL NACIONAL VICTOR LARCO HERRERA</t>
  </si>
  <si>
    <t>033-149. HOSPITAL NACIONAL DOCENTE MADRE NIÑO - SAN BARTOLOME</t>
  </si>
  <si>
    <t>036-522. HOSPITAL CARLOS LANFRANCO LA HOZ</t>
  </si>
  <si>
    <t>042-113. HOSPITAL "JOSE AGURTO TELLO DE CHOSICA"</t>
  </si>
  <si>
    <t>049-121. HOSPITAL SAN JUAN DE LURIGANCHO</t>
  </si>
  <si>
    <t>124-134. CENTRO NACIONAL DE ABASTECIMIENTOS DE RECURSOS ESTRATEGICOS DE SALUD</t>
  </si>
  <si>
    <t>125-165. PROGRAMA NACIONAL DE INVERSIONES EN SALUD</t>
  </si>
  <si>
    <t>139-151. INSTITUTO NACIONAL DE SALUD DEL NIÑO - SAN BORJA</t>
  </si>
  <si>
    <t>140-152. HOSPITAL DE HUAYCAN</t>
  </si>
  <si>
    <t>142-167. HOSPITAL DE EMERGENCIAS VILLA EL SALVADOR</t>
  </si>
  <si>
    <t>143-168. DIRECCION DE REDES INTEGRADAS DE SALUD LIMA CENTRO</t>
  </si>
  <si>
    <t>144-168. DIRECCION DE REDES INTEGRADAS DE SALUD LIMA NORTE</t>
  </si>
  <si>
    <t>145-168. DIRECCION DE REDES INTEGRADAS DE SALUD LIMA SUR</t>
  </si>
  <si>
    <t>146-168. DIRECCION DE REDES INTEGRADAS DE SALUD LIMA ESTE</t>
  </si>
  <si>
    <t>149-173. PROGRAMA DE CREACIÓN DE REDES INTEGRADAS EN SALUD</t>
  </si>
  <si>
    <t>150-174. HOSPITAL DE LIMA ESTE - VITARTE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</si>
</sst>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7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/>
    <xf numFmtId="3" fontId="3" fillId="0" borderId="0" xfId="0" applyNumberFormat="1" applyFont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Font="1" applyAlignment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Alignment="1">
      <alignment horizontal="center" vertical="center"/>
    </xf>
    <xf numFmtId="3" fontId="24" fillId="0" borderId="0" xfId="0" applyNumberFormat="1" applyFont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168" fontId="23" fillId="0" borderId="0" xfId="0" applyNumberFormat="1" applyFont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Alignment="1">
      <alignment vertical="center"/>
    </xf>
    <xf numFmtId="43" fontId="23" fillId="36" borderId="2" xfId="0" applyNumberFormat="1" applyFont="1" applyFill="1" applyBorder="1" applyAlignment="1">
      <alignment vertical="center"/>
    </xf>
    <xf numFmtId="43" fontId="0" fillId="36" borderId="2" xfId="0" applyNumberFormat="1" applyFill="1" applyBorder="1" applyAlignment="1">
      <alignment vertical="center"/>
    </xf>
    <xf numFmtId="166" fontId="0" fillId="0" borderId="0" xfId="0" applyNumberFormat="1" applyAlignment="1">
      <alignment vertical="center"/>
    </xf>
    <xf numFmtId="3" fontId="5" fillId="0" borderId="0" xfId="0" applyNumberFormat="1" applyFont="1" applyAlignment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 xr:uid="{00000000-0005-0000-0000-000020000000}"/>
    <cellStyle name="Millares 3" xfId="45" xr:uid="{00000000-0005-0000-0000-000021000000}"/>
    <cellStyle name="Neutral" xfId="9" builtinId="28" customBuiltin="1"/>
    <cellStyle name="Normal" xfId="0" builtinId="0"/>
    <cellStyle name="Normal 2" xfId="43" xr:uid="{00000000-0005-0000-0000-000024000000}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85-4DA9-A368-E84D3FF24551}"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85-4DA9-A368-E84D3FF24551}"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85-4DA9-A368-E84D3FF24551}"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85-4DA9-A368-E84D3FF24551}"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85-4DA9-A368-E84D3FF245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MARZO
(4)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10778.179169999999</c:v>
                </c:pt>
                <c:pt idx="1">
                  <c:v>10687.895193</c:v>
                </c:pt>
                <c:pt idx="2" formatCode="#,##0">
                  <c:v>7050.3631690000002</c:v>
                </c:pt>
                <c:pt idx="3">
                  <c:v>5583.5196370900003</c:v>
                </c:pt>
                <c:pt idx="4">
                  <c:v>2182.0711212000001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0555776"/>
        <c:axId val="540550336"/>
        <c:axId val="0"/>
      </c:bar3DChart>
      <c:catAx>
        <c:axId val="540555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40550336"/>
        <c:crosses val="autoZero"/>
        <c:auto val="1"/>
        <c:lblAlgn val="ctr"/>
        <c:lblOffset val="100"/>
        <c:noMultiLvlLbl val="0"/>
      </c:catAx>
      <c:valAx>
        <c:axId val="540550336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540555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RDR!$B$46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59-459B-A063-30CD63376309}"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59-459B-A063-30CD63376309}"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59-459B-A063-30CD63376309}"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59-459B-A063-30CD63376309}"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59-459B-A063-30CD633763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RDR!$C$45:$G$45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MARZO
(4)</c:v>
                </c:pt>
              </c:strCache>
            </c:strRef>
          </c:cat>
          <c:val>
            <c:numRef>
              <c:f>RDR!$C$46:$G$46</c:f>
              <c:numCache>
                <c:formatCode>#,##0.0</c:formatCode>
                <c:ptCount val="5"/>
                <c:pt idx="0">
                  <c:v>3.1038320000000001</c:v>
                </c:pt>
                <c:pt idx="1">
                  <c:v>13.379906</c:v>
                </c:pt>
                <c:pt idx="2">
                  <c:v>10.634297</c:v>
                </c:pt>
                <c:pt idx="3">
                  <c:v>0.72334155</c:v>
                </c:pt>
                <c:pt idx="4">
                  <c:v>0.42928013999999998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0558496"/>
        <c:axId val="540563936"/>
        <c:axId val="0"/>
      </c:bar3DChart>
      <c:catAx>
        <c:axId val="540558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40563936"/>
        <c:crosses val="autoZero"/>
        <c:auto val="1"/>
        <c:lblAlgn val="ctr"/>
        <c:lblOffset val="100"/>
        <c:noMultiLvlLbl val="0"/>
      </c:catAx>
      <c:valAx>
        <c:axId val="54056393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540558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MARZO
(4)</c:v>
                </c:pt>
              </c:strCache>
            </c:strRef>
          </c:cat>
          <c:val>
            <c:numRef>
              <c:f>ROOC!$C$54:$G$54</c:f>
              <c:numCache>
                <c:formatCode>#,##0.0</c:formatCode>
                <c:ptCount val="5"/>
                <c:pt idx="0">
                  <c:v>267.976361</c:v>
                </c:pt>
                <c:pt idx="1">
                  <c:v>267.976361</c:v>
                </c:pt>
                <c:pt idx="2">
                  <c:v>117.349935</c:v>
                </c:pt>
                <c:pt idx="3">
                  <c:v>58.263290439999984</c:v>
                </c:pt>
                <c:pt idx="4">
                  <c:v>8.4562585000000006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0562304"/>
        <c:axId val="540549248"/>
        <c:axId val="0"/>
      </c:bar3DChart>
      <c:catAx>
        <c:axId val="540562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40549248"/>
        <c:crosses val="autoZero"/>
        <c:auto val="1"/>
        <c:lblAlgn val="ctr"/>
        <c:lblOffset val="100"/>
        <c:noMultiLvlLbl val="0"/>
      </c:catAx>
      <c:valAx>
        <c:axId val="54054924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540562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DYT!$B$50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9A-4661-BCDB-99F4EB9F6690}"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9A-4661-BCDB-99F4EB9F6690}"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9A-4661-BCDB-99F4EB9F6690}"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9A-4661-BCDB-99F4EB9F66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DYT!$C$49:$G$49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MARZO
(4)</c:v>
                </c:pt>
              </c:strCache>
            </c:strRef>
          </c:cat>
          <c:val>
            <c:numRef>
              <c:f>DYT!$C$50:$G$50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433.86686500000002</c:v>
                </c:pt>
                <c:pt idx="2">
                  <c:v>338.57645500000001</c:v>
                </c:pt>
                <c:pt idx="3">
                  <c:v>198.95106793000008</c:v>
                </c:pt>
                <c:pt idx="4">
                  <c:v>91.607917930000028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0564480"/>
        <c:axId val="540549792"/>
        <c:axId val="0"/>
      </c:bar3DChart>
      <c:catAx>
        <c:axId val="540564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40549792"/>
        <c:crosses val="autoZero"/>
        <c:auto val="1"/>
        <c:lblAlgn val="ctr"/>
        <c:lblOffset val="100"/>
        <c:noMultiLvlLbl val="0"/>
      </c:catAx>
      <c:valAx>
        <c:axId val="540549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540564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>
                <c:manualLayout>
                  <c:x val="-2.0031256317887031E-17"/>
                  <c:y val="9.8606640475086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6C-4201-80E6-B25E8D660418}"/>
                </c:ext>
              </c:extLst>
            </c:dLbl>
            <c:dLbl>
              <c:idx val="1"/>
              <c:layout>
                <c:manualLayout>
                  <c:x val="1.0926266029456409E-3"/>
                  <c:y val="9.3911086166749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6C-4201-80E6-B25E8D66041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6C-4201-80E6-B25E8D660418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6C-4201-80E6-B25E8D660418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6C-4201-80E6-B25E8D6604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MARZO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2.1358619999999999</c:v>
                </c:pt>
                <c:pt idx="2">
                  <c:v>1.8149090000000001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0553600"/>
        <c:axId val="540550880"/>
        <c:axId val="0"/>
      </c:bar3DChart>
      <c:catAx>
        <c:axId val="54055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0550880"/>
        <c:crosses val="autoZero"/>
        <c:auto val="1"/>
        <c:lblAlgn val="ctr"/>
        <c:lblOffset val="100"/>
        <c:noMultiLvlLbl val="0"/>
      </c:catAx>
      <c:valAx>
        <c:axId val="54055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055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78</xdr:row>
      <xdr:rowOff>124557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41</xdr:row>
      <xdr:rowOff>49072</xdr:rowOff>
    </xdr:from>
    <xdr:to>
      <xdr:col>12</xdr:col>
      <xdr:colOff>20478</xdr:colOff>
      <xdr:row>83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49</xdr:row>
      <xdr:rowOff>108929</xdr:rowOff>
    </xdr:from>
    <xdr:to>
      <xdr:col>12</xdr:col>
      <xdr:colOff>51557</xdr:colOff>
      <xdr:row>75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45</xdr:row>
      <xdr:rowOff>5953</xdr:rowOff>
    </xdr:from>
    <xdr:to>
      <xdr:col>11</xdr:col>
      <xdr:colOff>991368</xdr:colOff>
      <xdr:row>81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194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333927</xdr:colOff>
      <xdr:row>18</xdr:row>
      <xdr:rowOff>86502</xdr:rowOff>
    </xdr:from>
    <xdr:to>
      <xdr:col>12</xdr:col>
      <xdr:colOff>73025</xdr:colOff>
      <xdr:row>45</xdr:row>
      <xdr:rowOff>161874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N72"/>
  <sheetViews>
    <sheetView showGridLines="0" topLeftCell="A15" zoomScale="130" zoomScaleNormal="130" workbookViewId="0">
      <selection activeCell="E13" sqref="E13:E45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6" style="1" bestFit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6" customFormat="1" x14ac:dyDescent="0.25">
      <c r="A1"/>
      <c r="B1" s="45"/>
      <c r="C1" s="45"/>
      <c r="D1" s="45"/>
      <c r="E1" s="72"/>
      <c r="F1" s="45"/>
      <c r="G1" s="45"/>
      <c r="H1" s="45"/>
      <c r="I1" s="45"/>
      <c r="J1" s="45"/>
      <c r="K1" s="45"/>
      <c r="L1" s="45"/>
      <c r="M1" s="45"/>
    </row>
    <row r="2" spans="1:13" s="46" customFormat="1" x14ac:dyDescent="0.25">
      <c r="A2"/>
      <c r="B2" s="45"/>
      <c r="C2" s="45"/>
      <c r="D2" s="45"/>
      <c r="E2" s="72"/>
      <c r="F2" s="45"/>
      <c r="G2" s="45"/>
      <c r="H2" s="45"/>
      <c r="I2" s="45"/>
      <c r="J2" s="45"/>
      <c r="K2" s="45"/>
      <c r="L2" s="45"/>
      <c r="M2" s="45"/>
    </row>
    <row r="3" spans="1:13" s="46" customFormat="1" x14ac:dyDescent="0.25">
      <c r="A3"/>
      <c r="B3" s="45"/>
      <c r="C3" s="47"/>
      <c r="D3" s="45"/>
      <c r="E3" s="72"/>
      <c r="F3" s="45"/>
      <c r="G3" s="45"/>
      <c r="H3" s="45"/>
      <c r="I3" s="45"/>
      <c r="J3" s="45"/>
      <c r="K3" s="45"/>
      <c r="L3" s="45"/>
      <c r="M3" s="45"/>
    </row>
    <row r="4" spans="1:13" s="46" customFormat="1" x14ac:dyDescent="0.25">
      <c r="A4"/>
      <c r="B4" s="45"/>
      <c r="C4" s="47"/>
      <c r="D4" s="45"/>
      <c r="E4" s="72"/>
      <c r="F4" s="45"/>
      <c r="G4" s="45"/>
      <c r="H4" s="45"/>
      <c r="I4" s="45"/>
      <c r="J4" s="45"/>
      <c r="K4" s="45"/>
      <c r="L4" s="45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62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5</v>
      </c>
    </row>
    <row r="9" spans="1:13" x14ac:dyDescent="0.2">
      <c r="B9" s="3" t="s">
        <v>60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13</v>
      </c>
      <c r="F11" s="80" t="s">
        <v>22</v>
      </c>
      <c r="G11" s="80" t="s">
        <v>63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6" t="s">
        <v>65</v>
      </c>
      <c r="C13" s="8">
        <v>2565675336</v>
      </c>
      <c r="D13" s="8">
        <v>2475784382</v>
      </c>
      <c r="E13" s="74">
        <v>1249259552</v>
      </c>
      <c r="F13" s="54">
        <v>1168228672.2599995</v>
      </c>
      <c r="G13" s="8">
        <v>373609862.17000014</v>
      </c>
      <c r="H13" s="8"/>
      <c r="I13" s="12">
        <f>IF(ISERROR(+#REF!/E13)=TRUE,0,++#REF!/E13)</f>
        <v>0</v>
      </c>
      <c r="J13" s="12">
        <f>IF(ISERROR(+G13/E13)=TRUE,0,++G13/E13)</f>
        <v>0.29906504342662021</v>
      </c>
      <c r="K13" s="12">
        <f>IF(ISERROR(+H13/E13)=TRUE,0,++H13/E13)</f>
        <v>0</v>
      </c>
      <c r="L13" s="14">
        <f>+D13-G13</f>
        <v>2102174519.8299999</v>
      </c>
    </row>
    <row r="14" spans="1:13" ht="20.100000000000001" customHeight="1" x14ac:dyDescent="0.25">
      <c r="B14" s="25" t="s">
        <v>66</v>
      </c>
      <c r="C14" s="26">
        <v>56086733</v>
      </c>
      <c r="D14" s="26">
        <v>56148253</v>
      </c>
      <c r="E14" s="55">
        <v>43670099</v>
      </c>
      <c r="F14" s="55">
        <v>36988906.320000008</v>
      </c>
      <c r="G14" s="26">
        <v>13957280.209999999</v>
      </c>
      <c r="H14" s="26"/>
      <c r="I14" s="27"/>
      <c r="J14" s="27">
        <f t="shared" ref="J14:J43" si="0">IF(ISERROR(+G14/E14)=TRUE,0,++G14/E14)</f>
        <v>0.31960724911569355</v>
      </c>
      <c r="K14" s="27">
        <f t="shared" ref="K14:K43" si="1">IF(ISERROR(+H14/E14)=TRUE,0,++H14/E14)</f>
        <v>0</v>
      </c>
      <c r="L14" s="28">
        <f t="shared" ref="L14:L43" si="2">+D14-G14</f>
        <v>42190972.789999999</v>
      </c>
    </row>
    <row r="15" spans="1:13" ht="20.100000000000001" customHeight="1" x14ac:dyDescent="0.25">
      <c r="B15" s="25" t="s">
        <v>67</v>
      </c>
      <c r="C15" s="26">
        <v>70801447</v>
      </c>
      <c r="D15" s="26">
        <v>70895367</v>
      </c>
      <c r="E15" s="55">
        <v>53458933</v>
      </c>
      <c r="F15" s="55">
        <v>47978735.139999993</v>
      </c>
      <c r="G15" s="26">
        <v>17104128.469999991</v>
      </c>
      <c r="H15" s="26"/>
      <c r="I15" s="27"/>
      <c r="J15" s="27">
        <f t="shared" si="0"/>
        <v>0.31994893107948846</v>
      </c>
      <c r="K15" s="27">
        <f t="shared" si="1"/>
        <v>0</v>
      </c>
      <c r="L15" s="28">
        <f t="shared" si="2"/>
        <v>53791238.530000009</v>
      </c>
    </row>
    <row r="16" spans="1:13" ht="20.100000000000001" customHeight="1" x14ac:dyDescent="0.25">
      <c r="B16" s="25" t="s">
        <v>68</v>
      </c>
      <c r="C16" s="26">
        <v>53131777</v>
      </c>
      <c r="D16" s="26">
        <v>53178697</v>
      </c>
      <c r="E16" s="55">
        <v>42728161</v>
      </c>
      <c r="F16" s="55">
        <v>28345941.270000003</v>
      </c>
      <c r="G16" s="26">
        <v>10569002.270000001</v>
      </c>
      <c r="H16" s="26"/>
      <c r="I16" s="27"/>
      <c r="J16" s="27">
        <f t="shared" si="0"/>
        <v>0.24735448525388212</v>
      </c>
      <c r="K16" s="27">
        <f t="shared" si="1"/>
        <v>0</v>
      </c>
      <c r="L16" s="28">
        <f t="shared" si="2"/>
        <v>42609694.729999997</v>
      </c>
    </row>
    <row r="17" spans="2:12" ht="20.100000000000001" customHeight="1" x14ac:dyDescent="0.25">
      <c r="B17" s="25" t="s">
        <v>69</v>
      </c>
      <c r="C17" s="26">
        <v>65564651</v>
      </c>
      <c r="D17" s="26">
        <v>65676171</v>
      </c>
      <c r="E17" s="55">
        <v>50856863</v>
      </c>
      <c r="F17" s="55">
        <v>45483394.420000039</v>
      </c>
      <c r="G17" s="26">
        <v>15358404.610000001</v>
      </c>
      <c r="H17" s="26"/>
      <c r="I17" s="27"/>
      <c r="J17" s="27">
        <f t="shared" si="0"/>
        <v>0.30199276369051709</v>
      </c>
      <c r="K17" s="27">
        <f t="shared" si="1"/>
        <v>0</v>
      </c>
      <c r="L17" s="28">
        <f t="shared" si="2"/>
        <v>50317766.390000001</v>
      </c>
    </row>
    <row r="18" spans="2:12" ht="20.100000000000001" customHeight="1" x14ac:dyDescent="0.25">
      <c r="B18" s="25" t="s">
        <v>70</v>
      </c>
      <c r="C18" s="26">
        <v>244066564</v>
      </c>
      <c r="D18" s="26">
        <v>244467044</v>
      </c>
      <c r="E18" s="55">
        <v>187206449</v>
      </c>
      <c r="F18" s="55">
        <v>163522098.46999997</v>
      </c>
      <c r="G18" s="26">
        <v>60412703.900000036</v>
      </c>
      <c r="H18" s="26"/>
      <c r="I18" s="27"/>
      <c r="J18" s="27">
        <f t="shared" si="0"/>
        <v>0.32270631819954043</v>
      </c>
      <c r="K18" s="27">
        <f t="shared" si="1"/>
        <v>0</v>
      </c>
      <c r="L18" s="28">
        <f t="shared" si="2"/>
        <v>184054340.09999996</v>
      </c>
    </row>
    <row r="19" spans="2:12" ht="20.100000000000001" customHeight="1" x14ac:dyDescent="0.25">
      <c r="B19" s="25" t="s">
        <v>71</v>
      </c>
      <c r="C19" s="26">
        <v>186752015</v>
      </c>
      <c r="D19" s="26">
        <v>187039895</v>
      </c>
      <c r="E19" s="55">
        <v>139790065</v>
      </c>
      <c r="F19" s="55">
        <v>123027200.58999999</v>
      </c>
      <c r="G19" s="26">
        <v>47604896.139999963</v>
      </c>
      <c r="H19" s="26"/>
      <c r="I19" s="27"/>
      <c r="J19" s="27">
        <f t="shared" si="0"/>
        <v>0.3405456327672497</v>
      </c>
      <c r="K19" s="27">
        <f t="shared" si="1"/>
        <v>0</v>
      </c>
      <c r="L19" s="28">
        <f t="shared" si="2"/>
        <v>139434998.86000004</v>
      </c>
    </row>
    <row r="20" spans="2:12" ht="20.100000000000001" customHeight="1" x14ac:dyDescent="0.25">
      <c r="B20" s="25" t="s">
        <v>72</v>
      </c>
      <c r="C20" s="26">
        <v>233256297</v>
      </c>
      <c r="D20" s="26">
        <v>233668857</v>
      </c>
      <c r="E20" s="55">
        <v>176420628</v>
      </c>
      <c r="F20" s="55">
        <v>72448955.899999976</v>
      </c>
      <c r="G20" s="26">
        <v>59255924.329999961</v>
      </c>
      <c r="H20" s="26"/>
      <c r="I20" s="27"/>
      <c r="J20" s="27">
        <f t="shared" si="0"/>
        <v>0.33587866113933096</v>
      </c>
      <c r="K20" s="27">
        <f t="shared" si="1"/>
        <v>0</v>
      </c>
      <c r="L20" s="28">
        <f t="shared" si="2"/>
        <v>174412932.67000005</v>
      </c>
    </row>
    <row r="21" spans="2:12" ht="20.100000000000001" customHeight="1" x14ac:dyDescent="0.25">
      <c r="B21" s="25" t="s">
        <v>73</v>
      </c>
      <c r="C21" s="26">
        <v>51035921</v>
      </c>
      <c r="D21" s="26">
        <v>51112241</v>
      </c>
      <c r="E21" s="55">
        <v>38686208</v>
      </c>
      <c r="F21" s="55">
        <v>35516218.890000001</v>
      </c>
      <c r="G21" s="26">
        <v>12817713.699999997</v>
      </c>
      <c r="H21" s="26"/>
      <c r="I21" s="27"/>
      <c r="J21" s="27">
        <f t="shared" si="0"/>
        <v>0.33132515081343711</v>
      </c>
      <c r="K21" s="27">
        <f t="shared" si="1"/>
        <v>0</v>
      </c>
      <c r="L21" s="28">
        <f t="shared" si="2"/>
        <v>38294527.300000004</v>
      </c>
    </row>
    <row r="22" spans="2:12" ht="20.100000000000001" customHeight="1" x14ac:dyDescent="0.25">
      <c r="B22" s="25" t="s">
        <v>74</v>
      </c>
      <c r="C22" s="26">
        <v>133025569</v>
      </c>
      <c r="D22" s="26">
        <v>133245689</v>
      </c>
      <c r="E22" s="55">
        <v>100104978</v>
      </c>
      <c r="F22" s="55">
        <v>85448011.560000002</v>
      </c>
      <c r="G22" s="26">
        <v>32273848.259999983</v>
      </c>
      <c r="H22" s="26"/>
      <c r="I22" s="27"/>
      <c r="J22" s="27">
        <f t="shared" si="0"/>
        <v>0.32240003349283974</v>
      </c>
      <c r="K22" s="27">
        <f t="shared" si="1"/>
        <v>0</v>
      </c>
      <c r="L22" s="28">
        <f t="shared" si="2"/>
        <v>100971840.74000001</v>
      </c>
    </row>
    <row r="23" spans="2:12" ht="20.100000000000001" customHeight="1" x14ac:dyDescent="0.25">
      <c r="B23" s="25" t="s">
        <v>75</v>
      </c>
      <c r="C23" s="26">
        <v>240320809</v>
      </c>
      <c r="D23" s="26">
        <v>240766729</v>
      </c>
      <c r="E23" s="55">
        <v>184990087</v>
      </c>
      <c r="F23" s="55">
        <v>170911334.44000009</v>
      </c>
      <c r="G23" s="26">
        <v>66098571.329999983</v>
      </c>
      <c r="H23" s="26"/>
      <c r="I23" s="27"/>
      <c r="J23" s="27">
        <f t="shared" si="0"/>
        <v>0.35730872070999126</v>
      </c>
      <c r="K23" s="27">
        <f t="shared" si="1"/>
        <v>0</v>
      </c>
      <c r="L23" s="28">
        <f t="shared" si="2"/>
        <v>174668157.67000002</v>
      </c>
    </row>
    <row r="24" spans="2:12" ht="20.100000000000001" customHeight="1" x14ac:dyDescent="0.25">
      <c r="B24" s="25" t="s">
        <v>76</v>
      </c>
      <c r="C24" s="26">
        <v>197585774</v>
      </c>
      <c r="D24" s="26">
        <v>197800854</v>
      </c>
      <c r="E24" s="55">
        <v>150817117</v>
      </c>
      <c r="F24" s="55">
        <v>135318910.57999998</v>
      </c>
      <c r="G24" s="26">
        <v>50891450.720000021</v>
      </c>
      <c r="H24" s="26"/>
      <c r="I24" s="27"/>
      <c r="J24" s="27">
        <f t="shared" si="0"/>
        <v>0.33743816174393537</v>
      </c>
      <c r="K24" s="27">
        <f t="shared" si="1"/>
        <v>0</v>
      </c>
      <c r="L24" s="28">
        <f t="shared" si="2"/>
        <v>146909403.27999997</v>
      </c>
    </row>
    <row r="25" spans="2:12" ht="20.100000000000001" customHeight="1" x14ac:dyDescent="0.25">
      <c r="B25" s="25" t="s">
        <v>77</v>
      </c>
      <c r="C25" s="26">
        <v>301174024</v>
      </c>
      <c r="D25" s="26">
        <v>301718624</v>
      </c>
      <c r="E25" s="55">
        <v>221936117</v>
      </c>
      <c r="F25" s="55">
        <v>206019528.21000004</v>
      </c>
      <c r="G25" s="26">
        <v>75022369.780000016</v>
      </c>
      <c r="H25" s="26"/>
      <c r="I25" s="27"/>
      <c r="J25" s="27">
        <f t="shared" si="0"/>
        <v>0.33803587624271186</v>
      </c>
      <c r="K25" s="27">
        <f t="shared" si="1"/>
        <v>0</v>
      </c>
      <c r="L25" s="28">
        <f t="shared" si="2"/>
        <v>226696254.21999997</v>
      </c>
    </row>
    <row r="26" spans="2:12" ht="20.100000000000001" customHeight="1" x14ac:dyDescent="0.25">
      <c r="B26" s="25" t="s">
        <v>78</v>
      </c>
      <c r="C26" s="26">
        <v>270337130</v>
      </c>
      <c r="D26" s="26">
        <v>270797130</v>
      </c>
      <c r="E26" s="55">
        <v>214612642</v>
      </c>
      <c r="F26" s="55">
        <v>182856093.80999997</v>
      </c>
      <c r="G26" s="26">
        <v>70835847.950000018</v>
      </c>
      <c r="H26" s="26"/>
      <c r="I26" s="27"/>
      <c r="J26" s="27">
        <f t="shared" si="0"/>
        <v>0.3300637245311952</v>
      </c>
      <c r="K26" s="27">
        <f t="shared" si="1"/>
        <v>0</v>
      </c>
      <c r="L26" s="28">
        <f t="shared" si="2"/>
        <v>199961282.04999998</v>
      </c>
    </row>
    <row r="27" spans="2:12" ht="20.100000000000001" customHeight="1" x14ac:dyDescent="0.25">
      <c r="B27" s="25" t="s">
        <v>79</v>
      </c>
      <c r="C27" s="26">
        <v>136286161</v>
      </c>
      <c r="D27" s="26">
        <v>136584321</v>
      </c>
      <c r="E27" s="55">
        <v>104123691</v>
      </c>
      <c r="F27" s="55">
        <v>90567425.190000013</v>
      </c>
      <c r="G27" s="26">
        <v>33565173.569999993</v>
      </c>
      <c r="H27" s="26"/>
      <c r="I27" s="27"/>
      <c r="J27" s="27">
        <f t="shared" si="0"/>
        <v>0.32235866062412244</v>
      </c>
      <c r="K27" s="27">
        <f t="shared" si="1"/>
        <v>0</v>
      </c>
      <c r="L27" s="28">
        <f t="shared" si="2"/>
        <v>103019147.43000001</v>
      </c>
    </row>
    <row r="28" spans="2:12" ht="20.100000000000001" customHeight="1" x14ac:dyDescent="0.25">
      <c r="B28" s="25" t="s">
        <v>80</v>
      </c>
      <c r="C28" s="26">
        <v>93663736</v>
      </c>
      <c r="D28" s="26">
        <v>94129215</v>
      </c>
      <c r="E28" s="55">
        <v>71787665</v>
      </c>
      <c r="F28" s="55">
        <v>57444128.840000004</v>
      </c>
      <c r="G28" s="26">
        <v>21185690.140000001</v>
      </c>
      <c r="H28" s="26"/>
      <c r="I28" s="27"/>
      <c r="J28" s="27">
        <f t="shared" si="0"/>
        <v>0.29511602223028149</v>
      </c>
      <c r="K28" s="27">
        <f t="shared" si="1"/>
        <v>0</v>
      </c>
      <c r="L28" s="28">
        <f t="shared" si="2"/>
        <v>72943524.859999999</v>
      </c>
    </row>
    <row r="29" spans="2:12" ht="20.100000000000001" customHeight="1" x14ac:dyDescent="0.25">
      <c r="B29" s="25" t="s">
        <v>81</v>
      </c>
      <c r="C29" s="26">
        <v>68618575</v>
      </c>
      <c r="D29" s="26">
        <v>68663455</v>
      </c>
      <c r="E29" s="55">
        <v>51484409</v>
      </c>
      <c r="F29" s="55">
        <v>40247335.449999996</v>
      </c>
      <c r="G29" s="26">
        <v>16552049.720000006</v>
      </c>
      <c r="H29" s="26"/>
      <c r="I29" s="27"/>
      <c r="J29" s="27">
        <f t="shared" si="0"/>
        <v>0.32149635280847849</v>
      </c>
      <c r="K29" s="27">
        <f t="shared" si="1"/>
        <v>0</v>
      </c>
      <c r="L29" s="28">
        <f t="shared" si="2"/>
        <v>52111405.279999994</v>
      </c>
    </row>
    <row r="30" spans="2:12" ht="20.100000000000001" customHeight="1" x14ac:dyDescent="0.25">
      <c r="B30" s="25" t="s">
        <v>82</v>
      </c>
      <c r="C30" s="26">
        <v>73648490</v>
      </c>
      <c r="D30" s="26">
        <v>73756490</v>
      </c>
      <c r="E30" s="55">
        <v>56867122</v>
      </c>
      <c r="F30" s="55">
        <v>53343994.440000013</v>
      </c>
      <c r="G30" s="26">
        <v>17565548.619999994</v>
      </c>
      <c r="H30" s="26"/>
      <c r="I30" s="27"/>
      <c r="J30" s="27">
        <f t="shared" si="0"/>
        <v>0.30888759624585876</v>
      </c>
      <c r="K30" s="27">
        <f t="shared" si="1"/>
        <v>0</v>
      </c>
      <c r="L30" s="28">
        <f t="shared" si="2"/>
        <v>56190941.38000001</v>
      </c>
    </row>
    <row r="31" spans="2:12" ht="20.100000000000001" customHeight="1" x14ac:dyDescent="0.25">
      <c r="B31" s="25" t="s">
        <v>83</v>
      </c>
      <c r="C31" s="26">
        <v>152024837</v>
      </c>
      <c r="D31" s="26">
        <v>152223877</v>
      </c>
      <c r="E31" s="55">
        <v>116321576</v>
      </c>
      <c r="F31" s="55">
        <v>91686898.709999993</v>
      </c>
      <c r="G31" s="26">
        <v>33362613.729999963</v>
      </c>
      <c r="H31" s="26"/>
      <c r="I31" s="27"/>
      <c r="J31" s="27">
        <f t="shared" si="0"/>
        <v>0.28681363232217522</v>
      </c>
      <c r="K31" s="27">
        <f t="shared" si="1"/>
        <v>0</v>
      </c>
      <c r="L31" s="28">
        <f t="shared" si="2"/>
        <v>118861263.27000004</v>
      </c>
    </row>
    <row r="32" spans="2:12" ht="20.100000000000001" customHeight="1" x14ac:dyDescent="0.25">
      <c r="B32" s="25" t="s">
        <v>84</v>
      </c>
      <c r="C32" s="26">
        <v>83896944</v>
      </c>
      <c r="D32" s="26">
        <v>84031624</v>
      </c>
      <c r="E32" s="55">
        <v>61541908</v>
      </c>
      <c r="F32" s="55">
        <v>52124683.809999995</v>
      </c>
      <c r="G32" s="26">
        <v>21867013.880000003</v>
      </c>
      <c r="H32" s="26"/>
      <c r="I32" s="27"/>
      <c r="J32" s="27">
        <f t="shared" si="0"/>
        <v>0.35531907590515399</v>
      </c>
      <c r="K32" s="27">
        <f t="shared" si="1"/>
        <v>0</v>
      </c>
      <c r="L32" s="28">
        <f t="shared" si="2"/>
        <v>62164610.119999997</v>
      </c>
    </row>
    <row r="33" spans="2:14" ht="20.100000000000001" customHeight="1" x14ac:dyDescent="0.25">
      <c r="B33" s="25" t="s">
        <v>85</v>
      </c>
      <c r="C33" s="26">
        <v>42251922</v>
      </c>
      <c r="D33" s="26">
        <v>42279042</v>
      </c>
      <c r="E33" s="55">
        <v>31455915</v>
      </c>
      <c r="F33" s="55">
        <v>24173769.069999993</v>
      </c>
      <c r="G33" s="26">
        <v>13325575.980000008</v>
      </c>
      <c r="H33" s="26"/>
      <c r="I33" s="27"/>
      <c r="J33" s="27">
        <f t="shared" si="0"/>
        <v>0.42362703421598158</v>
      </c>
      <c r="K33" s="27">
        <f t="shared" si="1"/>
        <v>0</v>
      </c>
      <c r="L33" s="28">
        <f t="shared" si="2"/>
        <v>28953466.019999992</v>
      </c>
    </row>
    <row r="34" spans="2:14" ht="20.100000000000001" customHeight="1" x14ac:dyDescent="0.25">
      <c r="B34" s="25" t="s">
        <v>86</v>
      </c>
      <c r="C34" s="26">
        <v>100287225</v>
      </c>
      <c r="D34" s="26">
        <v>100444605</v>
      </c>
      <c r="E34" s="55">
        <v>71968272</v>
      </c>
      <c r="F34" s="55">
        <v>33255133.649999972</v>
      </c>
      <c r="G34" s="26">
        <v>24726930.109999973</v>
      </c>
      <c r="H34" s="26"/>
      <c r="I34" s="27"/>
      <c r="J34" s="27">
        <f t="shared" si="0"/>
        <v>0.34358098955050598</v>
      </c>
      <c r="K34" s="27">
        <f t="shared" si="1"/>
        <v>0</v>
      </c>
      <c r="L34" s="28">
        <f t="shared" si="2"/>
        <v>75717674.89000003</v>
      </c>
    </row>
    <row r="35" spans="2:14" ht="20.100000000000001" customHeight="1" x14ac:dyDescent="0.25">
      <c r="B35" s="25" t="s">
        <v>87</v>
      </c>
      <c r="C35" s="26">
        <v>2267878941</v>
      </c>
      <c r="D35" s="26">
        <v>2267890541</v>
      </c>
      <c r="E35" s="55">
        <v>1190393439</v>
      </c>
      <c r="F35" s="55">
        <v>797348848.29000044</v>
      </c>
      <c r="G35" s="26">
        <v>280119124.45999992</v>
      </c>
      <c r="H35" s="26"/>
      <c r="I35" s="27"/>
      <c r="J35" s="27">
        <f t="shared" si="0"/>
        <v>0.23531642168266345</v>
      </c>
      <c r="K35" s="27">
        <f t="shared" si="1"/>
        <v>0</v>
      </c>
      <c r="L35" s="28">
        <f t="shared" si="2"/>
        <v>1987771416.54</v>
      </c>
    </row>
    <row r="36" spans="2:14" ht="20.100000000000001" customHeight="1" x14ac:dyDescent="0.25">
      <c r="B36" s="25" t="s">
        <v>88</v>
      </c>
      <c r="C36" s="26">
        <v>1156631592</v>
      </c>
      <c r="D36" s="26">
        <v>1009969902</v>
      </c>
      <c r="E36" s="55">
        <v>884772262</v>
      </c>
      <c r="F36" s="55">
        <v>525865169.68999988</v>
      </c>
      <c r="G36" s="26">
        <v>336271418.5199998</v>
      </c>
      <c r="H36" s="26"/>
      <c r="I36" s="27"/>
      <c r="J36" s="27">
        <f t="shared" si="0"/>
        <v>0.38006550720732224</v>
      </c>
      <c r="K36" s="27">
        <f t="shared" si="1"/>
        <v>0</v>
      </c>
      <c r="L36" s="28">
        <f t="shared" si="2"/>
        <v>673698483.48000026</v>
      </c>
    </row>
    <row r="37" spans="2:14" ht="20.100000000000001" customHeight="1" x14ac:dyDescent="0.25">
      <c r="B37" s="25" t="s">
        <v>89</v>
      </c>
      <c r="C37" s="26">
        <v>166765343</v>
      </c>
      <c r="D37" s="26">
        <v>166979943</v>
      </c>
      <c r="E37" s="55">
        <v>127508246</v>
      </c>
      <c r="F37" s="55">
        <v>101544971.5200001</v>
      </c>
      <c r="G37" s="26">
        <v>39871177.979999974</v>
      </c>
      <c r="H37" s="26"/>
      <c r="I37" s="27"/>
      <c r="J37" s="27">
        <f t="shared" si="0"/>
        <v>0.31269489802251671</v>
      </c>
      <c r="K37" s="27">
        <f t="shared" si="1"/>
        <v>0</v>
      </c>
      <c r="L37" s="28">
        <f t="shared" si="2"/>
        <v>127108765.02000003</v>
      </c>
    </row>
    <row r="38" spans="2:14" ht="20.100000000000001" customHeight="1" x14ac:dyDescent="0.25">
      <c r="B38" s="25" t="s">
        <v>90</v>
      </c>
      <c r="C38" s="26">
        <v>43073883</v>
      </c>
      <c r="D38" s="26">
        <v>43131643</v>
      </c>
      <c r="E38" s="55">
        <v>30172343</v>
      </c>
      <c r="F38" s="55">
        <v>25025024.940000001</v>
      </c>
      <c r="G38" s="26">
        <v>11561674.23</v>
      </c>
      <c r="H38" s="26"/>
      <c r="I38" s="27"/>
      <c r="J38" s="27">
        <f t="shared" si="0"/>
        <v>0.38318781640524241</v>
      </c>
      <c r="K38" s="27">
        <f t="shared" si="1"/>
        <v>0</v>
      </c>
      <c r="L38" s="28">
        <f t="shared" si="2"/>
        <v>31569968.77</v>
      </c>
    </row>
    <row r="39" spans="2:14" ht="20.100000000000001" customHeight="1" x14ac:dyDescent="0.25">
      <c r="B39" s="25" t="s">
        <v>91</v>
      </c>
      <c r="C39" s="26">
        <v>130842255</v>
      </c>
      <c r="D39" s="26">
        <v>131144255</v>
      </c>
      <c r="E39" s="55">
        <v>98808473</v>
      </c>
      <c r="F39" s="55">
        <v>84849367.830000013</v>
      </c>
      <c r="G39" s="26">
        <v>34455252.230000004</v>
      </c>
      <c r="H39" s="26"/>
      <c r="I39" s="27"/>
      <c r="J39" s="27">
        <f t="shared" si="0"/>
        <v>0.34870746590730134</v>
      </c>
      <c r="K39" s="27">
        <f t="shared" si="1"/>
        <v>0</v>
      </c>
      <c r="L39" s="28">
        <f t="shared" si="2"/>
        <v>96689002.769999996</v>
      </c>
    </row>
    <row r="40" spans="2:14" ht="20.100000000000001" customHeight="1" x14ac:dyDescent="0.25">
      <c r="B40" s="25" t="s">
        <v>92</v>
      </c>
      <c r="C40" s="26">
        <v>351195855</v>
      </c>
      <c r="D40" s="26">
        <v>353721215</v>
      </c>
      <c r="E40" s="55">
        <v>256669056</v>
      </c>
      <c r="F40" s="55">
        <v>243043825.04999986</v>
      </c>
      <c r="G40" s="26">
        <v>82923039.389999986</v>
      </c>
      <c r="H40" s="26"/>
      <c r="I40" s="27"/>
      <c r="J40" s="27">
        <f t="shared" si="0"/>
        <v>0.32307376932106685</v>
      </c>
      <c r="K40" s="27">
        <f t="shared" si="1"/>
        <v>0</v>
      </c>
      <c r="L40" s="28">
        <f t="shared" si="2"/>
        <v>270798175.61000001</v>
      </c>
    </row>
    <row r="41" spans="2:14" ht="20.100000000000001" customHeight="1" x14ac:dyDescent="0.25">
      <c r="B41" s="25" t="s">
        <v>93</v>
      </c>
      <c r="C41" s="26">
        <v>429401280</v>
      </c>
      <c r="D41" s="26">
        <v>432361650</v>
      </c>
      <c r="E41" s="55">
        <v>315633916</v>
      </c>
      <c r="F41" s="55">
        <v>304424650.80000007</v>
      </c>
      <c r="G41" s="26">
        <v>108904481.70000002</v>
      </c>
      <c r="H41" s="26"/>
      <c r="I41" s="27"/>
      <c r="J41" s="27">
        <f t="shared" si="0"/>
        <v>0.34503415564504802</v>
      </c>
      <c r="K41" s="27">
        <f t="shared" si="1"/>
        <v>0</v>
      </c>
      <c r="L41" s="28">
        <f t="shared" si="2"/>
        <v>323457168.29999995</v>
      </c>
      <c r="N41" s="75"/>
    </row>
    <row r="42" spans="2:14" ht="20.100000000000001" customHeight="1" x14ac:dyDescent="0.25">
      <c r="B42" s="25" t="s">
        <v>94</v>
      </c>
      <c r="C42" s="26">
        <v>415136666</v>
      </c>
      <c r="D42" s="26">
        <v>417959496</v>
      </c>
      <c r="E42" s="55">
        <v>291893512</v>
      </c>
      <c r="F42" s="55">
        <v>276291028.27999997</v>
      </c>
      <c r="G42" s="26">
        <v>100239001.22999997</v>
      </c>
      <c r="H42" s="26"/>
      <c r="I42" s="27"/>
      <c r="J42" s="27">
        <f t="shared" si="0"/>
        <v>0.34340948705293584</v>
      </c>
      <c r="K42" s="27">
        <f t="shared" si="1"/>
        <v>0</v>
      </c>
      <c r="L42" s="28">
        <f t="shared" si="2"/>
        <v>317720494.77000004</v>
      </c>
    </row>
    <row r="43" spans="2:14" ht="20.100000000000001" customHeight="1" x14ac:dyDescent="0.25">
      <c r="B43" s="25" t="s">
        <v>95</v>
      </c>
      <c r="C43" s="26">
        <v>230080234</v>
      </c>
      <c r="D43" s="26">
        <v>232320162</v>
      </c>
      <c r="E43" s="55">
        <v>173760797</v>
      </c>
      <c r="F43" s="55">
        <v>165073995.50999996</v>
      </c>
      <c r="G43" s="26">
        <v>58254100.729999997</v>
      </c>
      <c r="H43" s="26"/>
      <c r="I43" s="27"/>
      <c r="J43" s="27">
        <f t="shared" si="0"/>
        <v>0.3352545668284429</v>
      </c>
      <c r="K43" s="27">
        <f t="shared" si="1"/>
        <v>0</v>
      </c>
      <c r="L43" s="28">
        <f t="shared" si="2"/>
        <v>174066061.27000001</v>
      </c>
    </row>
    <row r="44" spans="2:14" ht="20.100000000000001" customHeight="1" x14ac:dyDescent="0.25">
      <c r="B44" s="25" t="s">
        <v>96</v>
      </c>
      <c r="C44" s="26">
        <v>23047000</v>
      </c>
      <c r="D44" s="26">
        <v>153047000</v>
      </c>
      <c r="E44" s="55">
        <v>151700000</v>
      </c>
      <c r="F44" s="55">
        <v>17368494.619999997</v>
      </c>
      <c r="G44" s="26">
        <v>4436592.5200000005</v>
      </c>
      <c r="H44" s="26"/>
      <c r="I44" s="27"/>
      <c r="J44" s="27">
        <f t="shared" ref="J44" si="3">IF(ISERROR(+G44/E44)=TRUE,0,++G44/E44)</f>
        <v>2.9245830718523404E-2</v>
      </c>
      <c r="K44" s="27">
        <f t="shared" ref="K44" si="4">IF(ISERROR(+H44/E44)=TRUE,0,++H44/E44)</f>
        <v>0</v>
      </c>
      <c r="L44" s="28">
        <f t="shared" ref="L44" si="5">+D44-G44</f>
        <v>148610407.47999999</v>
      </c>
    </row>
    <row r="45" spans="2:14" ht="20.100000000000001" customHeight="1" x14ac:dyDescent="0.25">
      <c r="B45" s="25" t="s">
        <v>97</v>
      </c>
      <c r="C45" s="26">
        <v>144634184</v>
      </c>
      <c r="D45" s="26">
        <v>144956824</v>
      </c>
      <c r="E45" s="55">
        <v>108962668</v>
      </c>
      <c r="F45" s="55">
        <v>97746889.539999992</v>
      </c>
      <c r="G45" s="26">
        <v>37072658.619999997</v>
      </c>
      <c r="H45" s="26"/>
      <c r="I45" s="27"/>
      <c r="J45" s="27">
        <f t="shared" ref="J45" si="6">IF(ISERROR(+G45/E45)=TRUE,0,++G45/E45)</f>
        <v>0.34023266225456222</v>
      </c>
      <c r="K45" s="27">
        <f t="shared" ref="K45" si="7">IF(ISERROR(+H45/E45)=TRUE,0,++H45/E45)</f>
        <v>0</v>
      </c>
      <c r="L45" s="28">
        <f t="shared" ref="L45" si="8">+D45-G45</f>
        <v>107884165.38</v>
      </c>
    </row>
    <row r="46" spans="2:14" ht="23.25" customHeight="1" x14ac:dyDescent="0.25">
      <c r="B46" s="50" t="s">
        <v>4</v>
      </c>
      <c r="C46" s="51">
        <f t="shared" ref="C46:H46" si="9">SUM(C13:C45)</f>
        <v>10778179170</v>
      </c>
      <c r="D46" s="51">
        <f t="shared" si="9"/>
        <v>10687895193</v>
      </c>
      <c r="E46" s="51">
        <f t="shared" si="9"/>
        <v>7050363169</v>
      </c>
      <c r="F46" s="51">
        <f t="shared" si="9"/>
        <v>5583519637.0900002</v>
      </c>
      <c r="G46" s="51">
        <f t="shared" si="9"/>
        <v>2182071121.2000003</v>
      </c>
      <c r="H46" s="51">
        <f t="shared" si="9"/>
        <v>0</v>
      </c>
      <c r="I46" s="52">
        <f>IF(ISERROR(+#REF!/E46)=TRUE,0,++#REF!/E46)</f>
        <v>0</v>
      </c>
      <c r="J46" s="52">
        <f>IF(ISERROR(+G46/E46)=TRUE,0,++G46/E46)</f>
        <v>0.30949769095504592</v>
      </c>
      <c r="K46" s="52">
        <f>IF(ISERROR(+H46/E46)=TRUE,0,++H46/E46)</f>
        <v>0</v>
      </c>
      <c r="L46" s="53">
        <f>SUM(L13:L45)</f>
        <v>8505824071.8000031</v>
      </c>
    </row>
    <row r="47" spans="2:14" x14ac:dyDescent="0.2">
      <c r="B47" s="11" t="s">
        <v>64</v>
      </c>
    </row>
    <row r="48" spans="2:14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MARZO
(4)</v>
      </c>
      <c r="H52" s="32" t="s">
        <v>15</v>
      </c>
      <c r="I52" s="77"/>
      <c r="J52" s="77"/>
      <c r="K52" s="77"/>
      <c r="L52" s="31"/>
    </row>
    <row r="53" spans="2:12" s="22" customFormat="1" x14ac:dyDescent="0.25">
      <c r="B53" s="22" t="s">
        <v>24</v>
      </c>
      <c r="C53" s="64">
        <f>+C46/$C$51</f>
        <v>10778.179169999999</v>
      </c>
      <c r="D53" s="64">
        <f>+D46/$C$51</f>
        <v>10687.895193</v>
      </c>
      <c r="E53" s="22">
        <f>+E46/$C$51</f>
        <v>7050.3631690000002</v>
      </c>
      <c r="F53" s="64">
        <f>+F46/$C$51</f>
        <v>5583.5196370900003</v>
      </c>
      <c r="G53" s="64">
        <f>+G46/$C$51</f>
        <v>2182.0711212000001</v>
      </c>
      <c r="H53" s="34"/>
      <c r="I53" s="35"/>
      <c r="J53" s="35"/>
      <c r="K53" s="35"/>
      <c r="L53" s="36"/>
    </row>
    <row r="54" spans="2:12" s="22" customFormat="1" x14ac:dyDescent="0.25">
      <c r="C54" s="33"/>
      <c r="D54" s="33"/>
      <c r="F54" s="33"/>
      <c r="G54" s="33"/>
      <c r="H54" s="37"/>
      <c r="I54" s="35"/>
      <c r="J54" s="35"/>
      <c r="K54" s="35"/>
      <c r="L54" s="36"/>
    </row>
    <row r="55" spans="2:12" s="22" customFormat="1" x14ac:dyDescent="0.25">
      <c r="C55" s="33"/>
      <c r="D55" s="33"/>
      <c r="F55" s="33"/>
      <c r="G55" s="33"/>
      <c r="H55" s="37"/>
      <c r="I55" s="35"/>
      <c r="J55" s="35"/>
      <c r="K55" s="35"/>
      <c r="L55" s="36"/>
    </row>
    <row r="56" spans="2:12" s="22" customFormat="1" x14ac:dyDescent="0.25">
      <c r="C56" s="33"/>
      <c r="D56" s="33"/>
      <c r="F56" s="33"/>
      <c r="G56" s="33"/>
      <c r="H56" s="37"/>
      <c r="I56" s="35"/>
      <c r="J56" s="35"/>
      <c r="K56" s="35"/>
      <c r="L56" s="36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M54"/>
  <sheetViews>
    <sheetView showGridLines="0" topLeftCell="A10" zoomScale="130" zoomScaleNormal="130" workbookViewId="0">
      <selection activeCell="B13" sqref="B13:E38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6" customFormat="1" x14ac:dyDescent="0.25">
      <c r="A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6" customFormat="1" x14ac:dyDescent="0.25">
      <c r="A2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s="46" customFormat="1" x14ac:dyDescent="0.25">
      <c r="A3"/>
      <c r="B3" s="45"/>
      <c r="C3" s="47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s="46" customFormat="1" x14ac:dyDescent="0.25">
      <c r="A4"/>
      <c r="B4" s="45"/>
      <c r="C4" s="47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62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63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6" t="s">
        <v>66</v>
      </c>
      <c r="C13" s="8">
        <v>0</v>
      </c>
      <c r="D13" s="8">
        <v>61754</v>
      </c>
      <c r="E13" s="54">
        <v>61754</v>
      </c>
      <c r="F13" s="54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61754</v>
      </c>
    </row>
    <row r="14" spans="1:13" ht="20.100000000000001" customHeight="1" x14ac:dyDescent="0.25">
      <c r="B14" s="7" t="s">
        <v>67</v>
      </c>
      <c r="C14" s="9">
        <v>327959</v>
      </c>
      <c r="D14" s="9">
        <v>454088</v>
      </c>
      <c r="E14" s="56">
        <v>454088</v>
      </c>
      <c r="F14" s="57">
        <v>15000</v>
      </c>
      <c r="G14" s="9">
        <v>0</v>
      </c>
      <c r="H14" s="9"/>
      <c r="I14" s="13">
        <f>IF(ISERROR(+#REF!/E14)=TRUE,0,++#REF!/E14)</f>
        <v>0</v>
      </c>
      <c r="J14" s="13">
        <f t="shared" ref="J14:J38" si="0">IF(ISERROR(+G14/E14)=TRUE,0,++G14/E14)</f>
        <v>0</v>
      </c>
      <c r="K14" s="13">
        <f t="shared" ref="K14:K38" si="1">IF(ISERROR(+H14/E14)=TRUE,0,++H14/E14)</f>
        <v>0</v>
      </c>
      <c r="L14" s="15">
        <f t="shared" ref="L14:L38" si="2">+D14-G14</f>
        <v>454088</v>
      </c>
    </row>
    <row r="15" spans="1:13" ht="20.100000000000001" customHeight="1" x14ac:dyDescent="0.25">
      <c r="B15" s="7" t="s">
        <v>68</v>
      </c>
      <c r="C15" s="9">
        <v>0</v>
      </c>
      <c r="D15" s="9">
        <v>2179765</v>
      </c>
      <c r="E15" s="56">
        <v>1700000</v>
      </c>
      <c r="F15" s="57">
        <v>0</v>
      </c>
      <c r="G15" s="9">
        <v>0</v>
      </c>
      <c r="H15" s="9"/>
      <c r="I15" s="13"/>
      <c r="J15" s="13">
        <f t="shared" si="0"/>
        <v>0</v>
      </c>
      <c r="K15" s="13">
        <f t="shared" si="1"/>
        <v>0</v>
      </c>
      <c r="L15" s="15">
        <f t="shared" si="2"/>
        <v>2179765</v>
      </c>
    </row>
    <row r="16" spans="1:13" ht="20.100000000000001" customHeight="1" x14ac:dyDescent="0.25">
      <c r="B16" s="7" t="s">
        <v>69</v>
      </c>
      <c r="C16" s="9">
        <v>327959</v>
      </c>
      <c r="D16" s="9">
        <v>474027</v>
      </c>
      <c r="E16" s="56">
        <v>474027</v>
      </c>
      <c r="F16" s="57">
        <v>108257.79999999999</v>
      </c>
      <c r="G16" s="9">
        <v>101057.79999999999</v>
      </c>
      <c r="H16" s="9"/>
      <c r="I16" s="13"/>
      <c r="J16" s="13">
        <f t="shared" si="0"/>
        <v>0.21318996597240239</v>
      </c>
      <c r="K16" s="13">
        <f t="shared" si="1"/>
        <v>0</v>
      </c>
      <c r="L16" s="15">
        <f t="shared" si="2"/>
        <v>372969.2</v>
      </c>
    </row>
    <row r="17" spans="2:12" ht="20.100000000000001" customHeight="1" x14ac:dyDescent="0.25">
      <c r="B17" s="7" t="s">
        <v>70</v>
      </c>
      <c r="C17" s="9">
        <v>0</v>
      </c>
      <c r="D17" s="9">
        <v>334212</v>
      </c>
      <c r="E17" s="56">
        <v>334212</v>
      </c>
      <c r="F17" s="57">
        <v>0</v>
      </c>
      <c r="G17" s="9">
        <v>0</v>
      </c>
      <c r="H17" s="9"/>
      <c r="I17" s="13"/>
      <c r="J17" s="13">
        <f t="shared" si="0"/>
        <v>0</v>
      </c>
      <c r="K17" s="13">
        <f t="shared" si="1"/>
        <v>0</v>
      </c>
      <c r="L17" s="15">
        <f t="shared" si="2"/>
        <v>334212</v>
      </c>
    </row>
    <row r="18" spans="2:12" ht="20.100000000000001" customHeight="1" x14ac:dyDescent="0.25">
      <c r="B18" s="7" t="s">
        <v>71</v>
      </c>
      <c r="C18" s="9">
        <v>0</v>
      </c>
      <c r="D18" s="9">
        <v>500028</v>
      </c>
      <c r="E18" s="56">
        <v>0</v>
      </c>
      <c r="F18" s="57">
        <v>0</v>
      </c>
      <c r="G18" s="9">
        <v>0</v>
      </c>
      <c r="H18" s="9"/>
      <c r="I18" s="13"/>
      <c r="J18" s="13">
        <f t="shared" si="0"/>
        <v>0</v>
      </c>
      <c r="K18" s="13">
        <f t="shared" si="1"/>
        <v>0</v>
      </c>
      <c r="L18" s="15">
        <f t="shared" si="2"/>
        <v>500028</v>
      </c>
    </row>
    <row r="19" spans="2:12" ht="20.100000000000001" customHeight="1" x14ac:dyDescent="0.25">
      <c r="B19" s="7" t="s">
        <v>72</v>
      </c>
      <c r="C19" s="9">
        <v>0</v>
      </c>
      <c r="D19" s="9">
        <v>383472</v>
      </c>
      <c r="E19" s="56">
        <v>383472</v>
      </c>
      <c r="F19" s="57">
        <v>0</v>
      </c>
      <c r="G19" s="9">
        <v>0</v>
      </c>
      <c r="H19" s="9"/>
      <c r="I19" s="13"/>
      <c r="J19" s="13">
        <f t="shared" si="0"/>
        <v>0</v>
      </c>
      <c r="K19" s="13">
        <f t="shared" si="1"/>
        <v>0</v>
      </c>
      <c r="L19" s="15">
        <f t="shared" si="2"/>
        <v>383472</v>
      </c>
    </row>
    <row r="20" spans="2:12" ht="20.100000000000001" customHeight="1" x14ac:dyDescent="0.25">
      <c r="B20" s="7" t="s">
        <v>74</v>
      </c>
      <c r="C20" s="9">
        <v>327959</v>
      </c>
      <c r="D20" s="9">
        <v>327959</v>
      </c>
      <c r="E20" s="56">
        <v>327959</v>
      </c>
      <c r="F20" s="57">
        <v>0</v>
      </c>
      <c r="G20" s="9">
        <v>0</v>
      </c>
      <c r="H20" s="9"/>
      <c r="I20" s="13"/>
      <c r="J20" s="13">
        <f t="shared" si="0"/>
        <v>0</v>
      </c>
      <c r="K20" s="13">
        <f t="shared" si="1"/>
        <v>0</v>
      </c>
      <c r="L20" s="15">
        <f t="shared" si="2"/>
        <v>327959</v>
      </c>
    </row>
    <row r="21" spans="2:12" ht="20.100000000000001" customHeight="1" x14ac:dyDescent="0.25">
      <c r="B21" s="7" t="s">
        <v>75</v>
      </c>
      <c r="C21" s="9">
        <v>0</v>
      </c>
      <c r="D21" s="9">
        <v>392053</v>
      </c>
      <c r="E21" s="56">
        <v>392053</v>
      </c>
      <c r="F21" s="57">
        <v>0</v>
      </c>
      <c r="G21" s="9">
        <v>0</v>
      </c>
      <c r="H21" s="9"/>
      <c r="I21" s="13"/>
      <c r="J21" s="13">
        <f t="shared" si="0"/>
        <v>0</v>
      </c>
      <c r="K21" s="13">
        <f t="shared" si="1"/>
        <v>0</v>
      </c>
      <c r="L21" s="15">
        <f t="shared" si="2"/>
        <v>392053</v>
      </c>
    </row>
    <row r="22" spans="2:12" ht="20.100000000000001" customHeight="1" x14ac:dyDescent="0.25">
      <c r="B22" s="7" t="s">
        <v>76</v>
      </c>
      <c r="C22" s="9">
        <v>0</v>
      </c>
      <c r="D22" s="9">
        <v>266282</v>
      </c>
      <c r="E22" s="56">
        <v>266282</v>
      </c>
      <c r="F22" s="57">
        <v>0</v>
      </c>
      <c r="G22" s="9">
        <v>0</v>
      </c>
      <c r="H22" s="9"/>
      <c r="I22" s="13"/>
      <c r="J22" s="13">
        <f t="shared" si="0"/>
        <v>0</v>
      </c>
      <c r="K22" s="13">
        <f t="shared" si="1"/>
        <v>0</v>
      </c>
      <c r="L22" s="15">
        <f t="shared" si="2"/>
        <v>266282</v>
      </c>
    </row>
    <row r="23" spans="2:12" ht="20.100000000000001" customHeight="1" x14ac:dyDescent="0.25">
      <c r="B23" s="7" t="s">
        <v>77</v>
      </c>
      <c r="C23" s="9">
        <v>0</v>
      </c>
      <c r="D23" s="9">
        <v>400219</v>
      </c>
      <c r="E23" s="56">
        <v>400219</v>
      </c>
      <c r="F23" s="57">
        <v>0</v>
      </c>
      <c r="G23" s="9">
        <v>0</v>
      </c>
      <c r="H23" s="9"/>
      <c r="I23" s="13"/>
      <c r="J23" s="13">
        <f t="shared" si="0"/>
        <v>0</v>
      </c>
      <c r="K23" s="13">
        <f t="shared" si="1"/>
        <v>0</v>
      </c>
      <c r="L23" s="15">
        <f t="shared" si="2"/>
        <v>400219</v>
      </c>
    </row>
    <row r="24" spans="2:12" ht="20.100000000000001" customHeight="1" x14ac:dyDescent="0.25">
      <c r="B24" s="7" t="s">
        <v>78</v>
      </c>
      <c r="C24" s="9">
        <v>0</v>
      </c>
      <c r="D24" s="9">
        <v>210915</v>
      </c>
      <c r="E24" s="56">
        <v>210915</v>
      </c>
      <c r="F24" s="57">
        <v>0</v>
      </c>
      <c r="G24" s="9">
        <v>0</v>
      </c>
      <c r="H24" s="9"/>
      <c r="I24" s="13"/>
      <c r="J24" s="13">
        <f t="shared" si="0"/>
        <v>0</v>
      </c>
      <c r="K24" s="13">
        <f t="shared" si="1"/>
        <v>0</v>
      </c>
      <c r="L24" s="15">
        <f t="shared" si="2"/>
        <v>210915</v>
      </c>
    </row>
    <row r="25" spans="2:12" ht="20.100000000000001" customHeight="1" x14ac:dyDescent="0.25">
      <c r="B25" s="7" t="s">
        <v>79</v>
      </c>
      <c r="C25" s="9">
        <v>0</v>
      </c>
      <c r="D25" s="9">
        <v>272761</v>
      </c>
      <c r="E25" s="56">
        <v>272761</v>
      </c>
      <c r="F25" s="57">
        <v>0</v>
      </c>
      <c r="G25" s="9">
        <v>0</v>
      </c>
      <c r="H25" s="9"/>
      <c r="I25" s="13"/>
      <c r="J25" s="13">
        <f t="shared" si="0"/>
        <v>0</v>
      </c>
      <c r="K25" s="13">
        <f t="shared" si="1"/>
        <v>0</v>
      </c>
      <c r="L25" s="15">
        <f t="shared" si="2"/>
        <v>272761</v>
      </c>
    </row>
    <row r="26" spans="2:12" ht="20.100000000000001" customHeight="1" x14ac:dyDescent="0.25">
      <c r="B26" s="7" t="s">
        <v>80</v>
      </c>
      <c r="C26" s="9">
        <v>0</v>
      </c>
      <c r="D26" s="9">
        <v>322141</v>
      </c>
      <c r="E26" s="56">
        <v>322141</v>
      </c>
      <c r="F26" s="57">
        <v>0</v>
      </c>
      <c r="G26" s="9">
        <v>0</v>
      </c>
      <c r="H26" s="9"/>
      <c r="I26" s="13"/>
      <c r="J26" s="13">
        <f t="shared" si="0"/>
        <v>0</v>
      </c>
      <c r="K26" s="13">
        <f t="shared" si="1"/>
        <v>0</v>
      </c>
      <c r="L26" s="15">
        <f t="shared" si="2"/>
        <v>322141</v>
      </c>
    </row>
    <row r="27" spans="2:12" ht="20.100000000000001" customHeight="1" x14ac:dyDescent="0.25">
      <c r="B27" s="7" t="s">
        <v>81</v>
      </c>
      <c r="C27" s="9">
        <v>0</v>
      </c>
      <c r="D27" s="9">
        <v>22935</v>
      </c>
      <c r="E27" s="56">
        <v>22935</v>
      </c>
      <c r="F27" s="57">
        <v>0</v>
      </c>
      <c r="G27" s="9">
        <v>0</v>
      </c>
      <c r="H27" s="9"/>
      <c r="I27" s="13"/>
      <c r="J27" s="13">
        <f t="shared" si="0"/>
        <v>0</v>
      </c>
      <c r="K27" s="13">
        <f t="shared" si="1"/>
        <v>0</v>
      </c>
      <c r="L27" s="15">
        <f t="shared" si="2"/>
        <v>22935</v>
      </c>
    </row>
    <row r="28" spans="2:12" ht="20.100000000000001" customHeight="1" x14ac:dyDescent="0.25">
      <c r="B28" s="7" t="s">
        <v>82</v>
      </c>
      <c r="C28" s="9">
        <v>0</v>
      </c>
      <c r="D28" s="9">
        <v>103593</v>
      </c>
      <c r="E28" s="56">
        <v>103593</v>
      </c>
      <c r="F28" s="57">
        <v>61690</v>
      </c>
      <c r="G28" s="9">
        <v>61690</v>
      </c>
      <c r="H28" s="9"/>
      <c r="I28" s="13"/>
      <c r="J28" s="13">
        <f t="shared" si="0"/>
        <v>0.59550355719015768</v>
      </c>
      <c r="K28" s="13">
        <f t="shared" si="1"/>
        <v>0</v>
      </c>
      <c r="L28" s="15">
        <f t="shared" si="2"/>
        <v>41903</v>
      </c>
    </row>
    <row r="29" spans="2:12" ht="20.100000000000001" customHeight="1" x14ac:dyDescent="0.25">
      <c r="B29" s="7" t="s">
        <v>83</v>
      </c>
      <c r="C29" s="9">
        <v>0</v>
      </c>
      <c r="D29" s="9">
        <v>212855</v>
      </c>
      <c r="E29" s="56">
        <v>212855</v>
      </c>
      <c r="F29" s="57">
        <v>0</v>
      </c>
      <c r="G29" s="9">
        <v>0</v>
      </c>
      <c r="H29" s="9"/>
      <c r="I29" s="13"/>
      <c r="J29" s="13">
        <f t="shared" si="0"/>
        <v>0</v>
      </c>
      <c r="K29" s="13">
        <f t="shared" si="1"/>
        <v>0</v>
      </c>
      <c r="L29" s="15">
        <f t="shared" si="2"/>
        <v>212855</v>
      </c>
    </row>
    <row r="30" spans="2:12" ht="20.100000000000001" customHeight="1" x14ac:dyDescent="0.25">
      <c r="B30" s="7" t="s">
        <v>84</v>
      </c>
      <c r="C30" s="9">
        <v>327959</v>
      </c>
      <c r="D30" s="9">
        <v>516922</v>
      </c>
      <c r="E30" s="56">
        <v>516922</v>
      </c>
      <c r="F30" s="57">
        <v>0</v>
      </c>
      <c r="G30" s="9">
        <v>0</v>
      </c>
      <c r="H30" s="9"/>
      <c r="I30" s="13"/>
      <c r="J30" s="13">
        <f t="shared" si="0"/>
        <v>0</v>
      </c>
      <c r="K30" s="13">
        <f t="shared" si="1"/>
        <v>0</v>
      </c>
      <c r="L30" s="15">
        <f t="shared" si="2"/>
        <v>516922</v>
      </c>
    </row>
    <row r="31" spans="2:12" ht="20.100000000000001" customHeight="1" x14ac:dyDescent="0.25">
      <c r="B31" s="7" t="s">
        <v>85</v>
      </c>
      <c r="C31" s="9">
        <v>0</v>
      </c>
      <c r="D31" s="9">
        <v>271196</v>
      </c>
      <c r="E31" s="56">
        <v>271196</v>
      </c>
      <c r="F31" s="57">
        <v>0</v>
      </c>
      <c r="G31" s="9">
        <v>0</v>
      </c>
      <c r="H31" s="9"/>
      <c r="I31" s="13"/>
      <c r="J31" s="13">
        <f t="shared" si="0"/>
        <v>0</v>
      </c>
      <c r="K31" s="13">
        <f t="shared" si="1"/>
        <v>0</v>
      </c>
      <c r="L31" s="15">
        <f t="shared" si="2"/>
        <v>271196</v>
      </c>
    </row>
    <row r="32" spans="2:12" ht="20.100000000000001" customHeight="1" x14ac:dyDescent="0.25">
      <c r="B32" s="7" t="s">
        <v>86</v>
      </c>
      <c r="C32" s="9">
        <v>0</v>
      </c>
      <c r="D32" s="9">
        <v>27000</v>
      </c>
      <c r="E32" s="56">
        <v>27000</v>
      </c>
      <c r="F32" s="57">
        <v>0</v>
      </c>
      <c r="G32" s="9">
        <v>0</v>
      </c>
      <c r="H32" s="9"/>
      <c r="I32" s="13"/>
      <c r="J32" s="13">
        <f t="shared" si="0"/>
        <v>0</v>
      </c>
      <c r="K32" s="13">
        <f t="shared" si="1"/>
        <v>0</v>
      </c>
      <c r="L32" s="15">
        <f t="shared" si="2"/>
        <v>27000</v>
      </c>
    </row>
    <row r="33" spans="2:12" ht="20.100000000000001" customHeight="1" x14ac:dyDescent="0.25">
      <c r="B33" s="7" t="s">
        <v>89</v>
      </c>
      <c r="C33" s="9">
        <v>1464037</v>
      </c>
      <c r="D33" s="9">
        <v>3096329</v>
      </c>
      <c r="E33" s="56">
        <v>1675960</v>
      </c>
      <c r="F33" s="57">
        <v>406967.76</v>
      </c>
      <c r="G33" s="9">
        <v>135106.34999999998</v>
      </c>
      <c r="H33" s="9"/>
      <c r="I33" s="13"/>
      <c r="J33" s="13">
        <f t="shared" si="0"/>
        <v>8.0614304637342163E-2</v>
      </c>
      <c r="K33" s="13">
        <f t="shared" si="1"/>
        <v>0</v>
      </c>
      <c r="L33" s="15">
        <f t="shared" si="2"/>
        <v>2961222.65</v>
      </c>
    </row>
    <row r="34" spans="2:12" ht="20.100000000000001" customHeight="1" x14ac:dyDescent="0.25">
      <c r="B34" s="7" t="s">
        <v>91</v>
      </c>
      <c r="C34" s="9">
        <v>327959</v>
      </c>
      <c r="D34" s="9">
        <v>563239</v>
      </c>
      <c r="E34" s="56">
        <v>527959</v>
      </c>
      <c r="F34" s="57">
        <v>6525.99</v>
      </c>
      <c r="G34" s="9">
        <v>6525.99</v>
      </c>
      <c r="H34" s="9"/>
      <c r="I34" s="13"/>
      <c r="J34" s="13">
        <f t="shared" si="0"/>
        <v>1.2360789379478329E-2</v>
      </c>
      <c r="K34" s="13">
        <f t="shared" si="1"/>
        <v>0</v>
      </c>
      <c r="L34" s="15">
        <f t="shared" si="2"/>
        <v>556713.01</v>
      </c>
    </row>
    <row r="35" spans="2:12" ht="20.100000000000001" customHeight="1" x14ac:dyDescent="0.25">
      <c r="B35" s="7" t="s">
        <v>92</v>
      </c>
      <c r="C35" s="9">
        <v>0</v>
      </c>
      <c r="D35" s="9">
        <v>349086</v>
      </c>
      <c r="E35" s="56">
        <v>293935</v>
      </c>
      <c r="F35" s="57">
        <v>124900</v>
      </c>
      <c r="G35" s="9">
        <v>124900</v>
      </c>
      <c r="H35" s="9"/>
      <c r="I35" s="13"/>
      <c r="J35" s="13">
        <f t="shared" si="0"/>
        <v>0.42492387772806911</v>
      </c>
      <c r="K35" s="13">
        <f t="shared" si="1"/>
        <v>0</v>
      </c>
      <c r="L35" s="15">
        <f t="shared" si="2"/>
        <v>224186</v>
      </c>
    </row>
    <row r="36" spans="2:12" ht="20.100000000000001" customHeight="1" x14ac:dyDescent="0.25">
      <c r="B36" s="7" t="s">
        <v>93</v>
      </c>
      <c r="C36" s="9">
        <v>0</v>
      </c>
      <c r="D36" s="9">
        <v>459548</v>
      </c>
      <c r="E36" s="56">
        <v>250000</v>
      </c>
      <c r="F36" s="57">
        <v>0</v>
      </c>
      <c r="G36" s="9">
        <v>0</v>
      </c>
      <c r="H36" s="9"/>
      <c r="I36" s="13"/>
      <c r="J36" s="13">
        <f t="shared" si="0"/>
        <v>0</v>
      </c>
      <c r="K36" s="13">
        <f t="shared" si="1"/>
        <v>0</v>
      </c>
      <c r="L36" s="15">
        <f t="shared" si="2"/>
        <v>459548</v>
      </c>
    </row>
    <row r="37" spans="2:12" ht="20.100000000000001" customHeight="1" x14ac:dyDescent="0.25">
      <c r="B37" s="7" t="s">
        <v>94</v>
      </c>
      <c r="C37" s="9">
        <v>0</v>
      </c>
      <c r="D37" s="9">
        <v>632059</v>
      </c>
      <c r="E37" s="56">
        <v>632059</v>
      </c>
      <c r="F37" s="57">
        <v>0</v>
      </c>
      <c r="G37" s="9">
        <v>0</v>
      </c>
      <c r="H37" s="9"/>
      <c r="I37" s="13"/>
      <c r="J37" s="13">
        <f t="shared" si="0"/>
        <v>0</v>
      </c>
      <c r="K37" s="13">
        <f t="shared" si="1"/>
        <v>0</v>
      </c>
      <c r="L37" s="15">
        <f t="shared" si="2"/>
        <v>632059</v>
      </c>
    </row>
    <row r="38" spans="2:12" ht="20.100000000000001" customHeight="1" x14ac:dyDescent="0.25">
      <c r="B38" s="7" t="s">
        <v>95</v>
      </c>
      <c r="C38" s="9">
        <v>0</v>
      </c>
      <c r="D38" s="9">
        <v>545468</v>
      </c>
      <c r="E38" s="56">
        <v>500000</v>
      </c>
      <c r="F38" s="57">
        <v>0</v>
      </c>
      <c r="G38" s="9">
        <v>0</v>
      </c>
      <c r="H38" s="9"/>
      <c r="I38" s="13"/>
      <c r="J38" s="13">
        <f t="shared" si="0"/>
        <v>0</v>
      </c>
      <c r="K38" s="13">
        <f t="shared" si="1"/>
        <v>0</v>
      </c>
      <c r="L38" s="15">
        <f t="shared" si="2"/>
        <v>545468</v>
      </c>
    </row>
    <row r="39" spans="2:12" ht="23.25" customHeight="1" x14ac:dyDescent="0.25">
      <c r="B39" s="50" t="s">
        <v>4</v>
      </c>
      <c r="C39" s="51">
        <f>SUM(C13:C38)</f>
        <v>3103832</v>
      </c>
      <c r="D39" s="51">
        <f>SUM(D13:D38)</f>
        <v>13379906</v>
      </c>
      <c r="E39" s="51">
        <f>SUM(E13:E38)</f>
        <v>10634297</v>
      </c>
      <c r="F39" s="51">
        <f>SUM(F13:F38)</f>
        <v>723341.55</v>
      </c>
      <c r="G39" s="51">
        <f>SUM(G13:G38)</f>
        <v>429280.13999999996</v>
      </c>
      <c r="H39" s="51">
        <f>SUM(H13:H38)</f>
        <v>0</v>
      </c>
      <c r="I39" s="52">
        <f>IF(ISERROR(+#REF!/E39)=TRUE,0,++#REF!/E39)</f>
        <v>0</v>
      </c>
      <c r="J39" s="52">
        <f>IF(ISERROR(+G39/E39)=TRUE,0,++G39/E39)</f>
        <v>4.0367514655646718E-2</v>
      </c>
      <c r="K39" s="52">
        <f>IF(ISERROR(+H39/E39)=TRUE,0,++H39/E39)</f>
        <v>0</v>
      </c>
      <c r="L39" s="53">
        <f>SUM(L13:L38)</f>
        <v>12950625.859999999</v>
      </c>
    </row>
    <row r="40" spans="2:12" x14ac:dyDescent="0.2">
      <c r="B40" s="11" t="s">
        <v>64</v>
      </c>
    </row>
    <row r="42" spans="2:12" s="20" customFormat="1" x14ac:dyDescent="0.25">
      <c r="K42" s="24"/>
    </row>
    <row r="43" spans="2:12" s="22" customFormat="1" x14ac:dyDescent="0.25">
      <c r="K43" s="23"/>
    </row>
    <row r="44" spans="2:12" s="22" customFormat="1" x14ac:dyDescent="0.25">
      <c r="C44" s="22">
        <v>1000000</v>
      </c>
      <c r="K44" s="23"/>
    </row>
    <row r="45" spans="2:12" s="22" customFormat="1" ht="45" x14ac:dyDescent="0.25">
      <c r="B45" s="30" t="s">
        <v>23</v>
      </c>
      <c r="C45" s="30" t="s">
        <v>3</v>
      </c>
      <c r="D45" s="30" t="s">
        <v>2</v>
      </c>
      <c r="E45" s="31" t="s">
        <v>18</v>
      </c>
      <c r="F45" s="31" t="s">
        <v>19</v>
      </c>
      <c r="G45" s="31" t="str">
        <f>MID(G11,1,25)</f>
        <v>DEVENGADO
A MARZO
(4)</v>
      </c>
      <c r="K45" s="23"/>
    </row>
    <row r="46" spans="2:12" s="22" customFormat="1" x14ac:dyDescent="0.25">
      <c r="B46" s="22" t="s">
        <v>24</v>
      </c>
      <c r="C46" s="38">
        <f>+C39/$C$44</f>
        <v>3.1038320000000001</v>
      </c>
      <c r="D46" s="38">
        <f>+D39/$C$44</f>
        <v>13.379906</v>
      </c>
      <c r="E46" s="38">
        <f>+E39/$C$44</f>
        <v>10.634297</v>
      </c>
      <c r="F46" s="38">
        <f>+F39/$C$44</f>
        <v>0.72334155</v>
      </c>
      <c r="G46" s="38">
        <f>+G39/$C$44</f>
        <v>0.42928013999999998</v>
      </c>
      <c r="K46" s="23"/>
    </row>
    <row r="47" spans="2:12" s="22" customFormat="1" x14ac:dyDescent="0.25">
      <c r="C47" s="38"/>
      <c r="D47" s="38"/>
      <c r="E47" s="38"/>
      <c r="F47" s="38"/>
      <c r="G47" s="38"/>
      <c r="K47" s="23"/>
    </row>
    <row r="48" spans="2:12" s="22" customFormat="1" x14ac:dyDescent="0.25">
      <c r="C48" s="38"/>
      <c r="D48" s="38"/>
      <c r="E48" s="38"/>
      <c r="F48" s="38"/>
      <c r="G48" s="38"/>
      <c r="K48" s="23"/>
    </row>
    <row r="49" spans="3:11" s="22" customFormat="1" x14ac:dyDescent="0.25">
      <c r="C49" s="38"/>
      <c r="D49" s="38"/>
      <c r="E49" s="38"/>
      <c r="F49" s="38"/>
      <c r="G49" s="38"/>
      <c r="K49" s="23"/>
    </row>
    <row r="50" spans="3:11" s="22" customFormat="1" x14ac:dyDescent="0.25">
      <c r="K50" s="23"/>
    </row>
    <row r="51" spans="3:11" s="22" customFormat="1" x14ac:dyDescent="0.25">
      <c r="K51" s="23"/>
    </row>
    <row r="52" spans="3:11" s="22" customFormat="1" x14ac:dyDescent="0.25">
      <c r="K52" s="23"/>
    </row>
    <row r="53" spans="3:11" s="22" customFormat="1" x14ac:dyDescent="0.25">
      <c r="K53" s="23"/>
    </row>
    <row r="54" spans="3:11" s="22" customFormat="1" x14ac:dyDescent="0.25">
      <c r="K54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M61"/>
  <sheetViews>
    <sheetView showGridLines="0" topLeftCell="A22" zoomScale="130" zoomScaleNormal="130" workbookViewId="0">
      <selection activeCell="E46" sqref="E46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6" customFormat="1" x14ac:dyDescent="0.25">
      <c r="A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6" customFormat="1" x14ac:dyDescent="0.25">
      <c r="A2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s="46" customFormat="1" x14ac:dyDescent="0.25">
      <c r="A3"/>
      <c r="B3" s="45"/>
      <c r="C3" s="47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s="46" customFormat="1" x14ac:dyDescent="0.25">
      <c r="A4"/>
      <c r="B4" s="45"/>
      <c r="C4" s="47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62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63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6" t="s">
        <v>26</v>
      </c>
      <c r="C13" s="40">
        <v>0</v>
      </c>
      <c r="D13" s="40">
        <v>0</v>
      </c>
      <c r="E13" s="59">
        <v>0</v>
      </c>
      <c r="F13" s="59">
        <v>0</v>
      </c>
      <c r="G13" s="40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27</v>
      </c>
      <c r="C14" s="41">
        <v>0</v>
      </c>
      <c r="D14" s="41">
        <v>0</v>
      </c>
      <c r="E14" s="60">
        <v>0</v>
      </c>
      <c r="F14" s="60">
        <v>0</v>
      </c>
      <c r="G14" s="41">
        <v>0</v>
      </c>
      <c r="H14" s="26"/>
      <c r="I14" s="27"/>
      <c r="J14" s="27">
        <f t="shared" ref="J14:J46" si="0">IF(ISERROR(+G14/E14)=TRUE,0,++G14/E14)</f>
        <v>0</v>
      </c>
      <c r="K14" s="27">
        <f t="shared" ref="K14:K46" si="1">IF(ISERROR(+H14/E14)=TRUE,0,++H14/E14)</f>
        <v>0</v>
      </c>
      <c r="L14" s="28">
        <f t="shared" ref="L14:L46" si="2">+D14-G14</f>
        <v>0</v>
      </c>
    </row>
    <row r="15" spans="1:13" ht="20.100000000000001" customHeight="1" x14ac:dyDescent="0.25">
      <c r="B15" s="25" t="s">
        <v>28</v>
      </c>
      <c r="C15" s="41">
        <v>0</v>
      </c>
      <c r="D15" s="41">
        <v>0</v>
      </c>
      <c r="E15" s="60">
        <v>0</v>
      </c>
      <c r="F15" s="60">
        <v>0</v>
      </c>
      <c r="G15" s="41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0</v>
      </c>
    </row>
    <row r="16" spans="1:13" ht="20.100000000000001" customHeight="1" x14ac:dyDescent="0.25">
      <c r="B16" s="25" t="s">
        <v>29</v>
      </c>
      <c r="C16" s="41">
        <v>0</v>
      </c>
      <c r="D16" s="41">
        <v>0</v>
      </c>
      <c r="E16" s="60">
        <v>0</v>
      </c>
      <c r="F16" s="60">
        <v>0</v>
      </c>
      <c r="G16" s="41">
        <v>0</v>
      </c>
      <c r="H16" s="26"/>
      <c r="I16" s="27"/>
      <c r="J16" s="27">
        <f t="shared" si="0"/>
        <v>0</v>
      </c>
      <c r="K16" s="27"/>
      <c r="L16" s="28">
        <f t="shared" si="2"/>
        <v>0</v>
      </c>
    </row>
    <row r="17" spans="2:12" ht="20.100000000000001" customHeight="1" x14ac:dyDescent="0.25">
      <c r="B17" s="25" t="s">
        <v>30</v>
      </c>
      <c r="C17" s="41">
        <v>0</v>
      </c>
      <c r="D17" s="41">
        <v>0</v>
      </c>
      <c r="E17" s="60">
        <v>0</v>
      </c>
      <c r="F17" s="60">
        <v>0</v>
      </c>
      <c r="G17" s="41">
        <v>0</v>
      </c>
      <c r="H17" s="26"/>
      <c r="I17" s="27"/>
      <c r="J17" s="27">
        <f t="shared" ref="J17" si="3">IF(ISERROR(+G17/E17)=TRUE,0,++G17/E17)</f>
        <v>0</v>
      </c>
      <c r="K17" s="27">
        <f t="shared" ref="K17" si="4">IF(ISERROR(+H17/E17)=TRUE,0,++H17/E17)</f>
        <v>0</v>
      </c>
      <c r="L17" s="28">
        <f t="shared" ref="L17" si="5">+D17-G17</f>
        <v>0</v>
      </c>
    </row>
    <row r="18" spans="2:12" ht="20.100000000000001" customHeight="1" x14ac:dyDescent="0.25">
      <c r="B18" s="25" t="s">
        <v>31</v>
      </c>
      <c r="C18" s="41">
        <v>0</v>
      </c>
      <c r="D18" s="41">
        <v>0</v>
      </c>
      <c r="E18" s="60">
        <v>0</v>
      </c>
      <c r="F18" s="60">
        <v>0</v>
      </c>
      <c r="G18" s="41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0</v>
      </c>
    </row>
    <row r="19" spans="2:12" ht="20.100000000000001" customHeight="1" x14ac:dyDescent="0.25">
      <c r="B19" s="25" t="s">
        <v>32</v>
      </c>
      <c r="C19" s="41">
        <v>0</v>
      </c>
      <c r="D19" s="41">
        <v>0</v>
      </c>
      <c r="E19" s="60">
        <v>0</v>
      </c>
      <c r="F19" s="60">
        <v>0</v>
      </c>
      <c r="G19" s="41">
        <v>0</v>
      </c>
      <c r="H19" s="26"/>
      <c r="I19" s="27"/>
      <c r="J19" s="27">
        <f t="shared" si="0"/>
        <v>0</v>
      </c>
      <c r="K19" s="27">
        <f t="shared" si="1"/>
        <v>0</v>
      </c>
      <c r="L19" s="28">
        <f t="shared" si="2"/>
        <v>0</v>
      </c>
    </row>
    <row r="20" spans="2:12" ht="20.100000000000001" customHeight="1" x14ac:dyDescent="0.25">
      <c r="B20" s="25" t="s">
        <v>33</v>
      </c>
      <c r="C20" s="41">
        <v>0</v>
      </c>
      <c r="D20" s="41">
        <v>0</v>
      </c>
      <c r="E20" s="60">
        <v>0</v>
      </c>
      <c r="F20" s="60">
        <v>0</v>
      </c>
      <c r="G20" s="41">
        <v>0</v>
      </c>
      <c r="H20" s="26"/>
      <c r="I20" s="27"/>
      <c r="J20" s="27">
        <f t="shared" ref="J20" si="6">IF(ISERROR(+G20/E20)=TRUE,0,++G20/E20)</f>
        <v>0</v>
      </c>
      <c r="K20" s="27">
        <f t="shared" ref="K20" si="7">IF(ISERROR(+H20/E20)=TRUE,0,++H20/E20)</f>
        <v>0</v>
      </c>
      <c r="L20" s="28">
        <f t="shared" ref="L20" si="8">+D20-G20</f>
        <v>0</v>
      </c>
    </row>
    <row r="21" spans="2:12" ht="20.100000000000001" customHeight="1" x14ac:dyDescent="0.25">
      <c r="B21" s="25" t="s">
        <v>34</v>
      </c>
      <c r="C21" s="41">
        <v>0</v>
      </c>
      <c r="D21" s="41">
        <v>0</v>
      </c>
      <c r="E21" s="60">
        <v>0</v>
      </c>
      <c r="F21" s="60">
        <v>0</v>
      </c>
      <c r="G21" s="41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0</v>
      </c>
    </row>
    <row r="22" spans="2:12" ht="20.100000000000001" customHeight="1" x14ac:dyDescent="0.25">
      <c r="B22" s="25" t="s">
        <v>35</v>
      </c>
      <c r="C22" s="41">
        <v>0</v>
      </c>
      <c r="D22" s="41">
        <v>0</v>
      </c>
      <c r="E22" s="60">
        <v>0</v>
      </c>
      <c r="F22" s="60">
        <v>0</v>
      </c>
      <c r="G22" s="41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0</v>
      </c>
    </row>
    <row r="23" spans="2:12" ht="20.100000000000001" customHeight="1" x14ac:dyDescent="0.25">
      <c r="B23" s="25" t="s">
        <v>36</v>
      </c>
      <c r="C23" s="41">
        <v>0</v>
      </c>
      <c r="D23" s="41">
        <v>0</v>
      </c>
      <c r="E23" s="60">
        <v>0</v>
      </c>
      <c r="F23" s="60">
        <v>0</v>
      </c>
      <c r="G23" s="41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0</v>
      </c>
    </row>
    <row r="24" spans="2:12" ht="20.100000000000001" customHeight="1" x14ac:dyDescent="0.25">
      <c r="B24" s="25" t="s">
        <v>37</v>
      </c>
      <c r="C24" s="41">
        <v>0</v>
      </c>
      <c r="D24" s="41">
        <v>0</v>
      </c>
      <c r="E24" s="60">
        <v>0</v>
      </c>
      <c r="F24" s="60">
        <v>0</v>
      </c>
      <c r="G24" s="41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0</v>
      </c>
    </row>
    <row r="25" spans="2:12" ht="20.100000000000001" customHeight="1" x14ac:dyDescent="0.25">
      <c r="B25" s="25" t="s">
        <v>38</v>
      </c>
      <c r="C25" s="41">
        <v>0</v>
      </c>
      <c r="D25" s="41">
        <v>0</v>
      </c>
      <c r="E25" s="60">
        <v>0</v>
      </c>
      <c r="F25" s="60">
        <v>0</v>
      </c>
      <c r="G25" s="41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0</v>
      </c>
    </row>
    <row r="26" spans="2:12" ht="20.100000000000001" customHeight="1" x14ac:dyDescent="0.25">
      <c r="B26" s="25" t="s">
        <v>39</v>
      </c>
      <c r="C26" s="41">
        <v>0</v>
      </c>
      <c r="D26" s="41">
        <v>0</v>
      </c>
      <c r="E26" s="60">
        <v>0</v>
      </c>
      <c r="F26" s="60">
        <v>0</v>
      </c>
      <c r="G26" s="41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0</v>
      </c>
    </row>
    <row r="27" spans="2:12" ht="20.100000000000001" customHeight="1" x14ac:dyDescent="0.25">
      <c r="B27" s="25" t="s">
        <v>40</v>
      </c>
      <c r="C27" s="41">
        <v>0</v>
      </c>
      <c r="D27" s="41">
        <v>0</v>
      </c>
      <c r="E27" s="60">
        <v>0</v>
      </c>
      <c r="F27" s="60">
        <v>0</v>
      </c>
      <c r="G27" s="41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0</v>
      </c>
    </row>
    <row r="28" spans="2:12" ht="20.100000000000001" customHeight="1" x14ac:dyDescent="0.25">
      <c r="B28" s="25" t="s">
        <v>41</v>
      </c>
      <c r="C28" s="41">
        <v>0</v>
      </c>
      <c r="D28" s="41">
        <v>0</v>
      </c>
      <c r="E28" s="60">
        <v>0</v>
      </c>
      <c r="F28" s="60">
        <v>0</v>
      </c>
      <c r="G28" s="41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0</v>
      </c>
    </row>
    <row r="29" spans="2:12" ht="20.100000000000001" customHeight="1" x14ac:dyDescent="0.25">
      <c r="B29" s="25" t="s">
        <v>42</v>
      </c>
      <c r="C29" s="41">
        <v>0</v>
      </c>
      <c r="D29" s="41">
        <v>0</v>
      </c>
      <c r="E29" s="60">
        <v>0</v>
      </c>
      <c r="F29" s="60">
        <v>0</v>
      </c>
      <c r="G29" s="41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0</v>
      </c>
    </row>
    <row r="30" spans="2:12" ht="20.100000000000001" customHeight="1" x14ac:dyDescent="0.25">
      <c r="B30" s="25" t="s">
        <v>43</v>
      </c>
      <c r="C30" s="41">
        <v>0</v>
      </c>
      <c r="D30" s="41">
        <v>0</v>
      </c>
      <c r="E30" s="60">
        <v>0</v>
      </c>
      <c r="F30" s="60">
        <v>0</v>
      </c>
      <c r="G30" s="41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0</v>
      </c>
    </row>
    <row r="31" spans="2:12" ht="20.100000000000001" customHeight="1" x14ac:dyDescent="0.25">
      <c r="B31" s="25" t="s">
        <v>44</v>
      </c>
      <c r="C31" s="41">
        <v>0</v>
      </c>
      <c r="D31" s="41">
        <v>0</v>
      </c>
      <c r="E31" s="60">
        <v>0</v>
      </c>
      <c r="F31" s="60">
        <v>0</v>
      </c>
      <c r="G31" s="41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5" t="s">
        <v>45</v>
      </c>
      <c r="C32" s="41">
        <v>0</v>
      </c>
      <c r="D32" s="41">
        <v>0</v>
      </c>
      <c r="E32" s="60">
        <v>0</v>
      </c>
      <c r="F32" s="60">
        <v>0</v>
      </c>
      <c r="G32" s="41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0</v>
      </c>
    </row>
    <row r="33" spans="2:12" ht="20.100000000000001" customHeight="1" x14ac:dyDescent="0.25">
      <c r="B33" s="25" t="s">
        <v>46</v>
      </c>
      <c r="C33" s="41">
        <v>0</v>
      </c>
      <c r="D33" s="41">
        <v>0</v>
      </c>
      <c r="E33" s="60">
        <v>0</v>
      </c>
      <c r="F33" s="60">
        <v>0</v>
      </c>
      <c r="G33" s="41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0</v>
      </c>
    </row>
    <row r="34" spans="2:12" ht="20.100000000000001" customHeight="1" x14ac:dyDescent="0.25">
      <c r="B34" s="25" t="s">
        <v>47</v>
      </c>
      <c r="C34" s="41">
        <v>0</v>
      </c>
      <c r="D34" s="41">
        <v>0</v>
      </c>
      <c r="E34" s="60">
        <v>0</v>
      </c>
      <c r="F34" s="60">
        <v>0</v>
      </c>
      <c r="G34" s="41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0</v>
      </c>
    </row>
    <row r="35" spans="2:12" ht="20.100000000000001" customHeight="1" x14ac:dyDescent="0.25">
      <c r="B35" s="25" t="s">
        <v>48</v>
      </c>
      <c r="C35" s="41">
        <v>0</v>
      </c>
      <c r="D35" s="41">
        <v>0</v>
      </c>
      <c r="E35" s="60">
        <v>0</v>
      </c>
      <c r="F35" s="60">
        <v>0</v>
      </c>
      <c r="G35" s="41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5" t="s">
        <v>49</v>
      </c>
      <c r="C36" s="41">
        <v>0</v>
      </c>
      <c r="D36" s="41">
        <v>0</v>
      </c>
      <c r="E36" s="60">
        <v>0</v>
      </c>
      <c r="F36" s="60">
        <v>0</v>
      </c>
      <c r="G36" s="41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5" t="s">
        <v>50</v>
      </c>
      <c r="C37" s="41">
        <v>0</v>
      </c>
      <c r="D37" s="41">
        <v>0</v>
      </c>
      <c r="E37" s="60">
        <v>0</v>
      </c>
      <c r="F37" s="60">
        <v>0</v>
      </c>
      <c r="G37" s="41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0</v>
      </c>
    </row>
    <row r="38" spans="2:12" ht="20.100000000000001" customHeight="1" x14ac:dyDescent="0.25">
      <c r="B38" s="25" t="s">
        <v>51</v>
      </c>
      <c r="C38" s="41">
        <v>0</v>
      </c>
      <c r="D38" s="41">
        <v>0</v>
      </c>
      <c r="E38" s="60">
        <v>0</v>
      </c>
      <c r="F38" s="60">
        <v>0</v>
      </c>
      <c r="G38" s="41">
        <v>0</v>
      </c>
      <c r="H38" s="26"/>
      <c r="I38" s="27"/>
      <c r="J38" s="27">
        <f t="shared" si="0"/>
        <v>0</v>
      </c>
      <c r="K38" s="27">
        <f t="shared" si="1"/>
        <v>0</v>
      </c>
      <c r="L38" s="28">
        <f t="shared" si="2"/>
        <v>0</v>
      </c>
    </row>
    <row r="39" spans="2:12" ht="20.100000000000001" customHeight="1" x14ac:dyDescent="0.25">
      <c r="B39" s="25" t="s">
        <v>52</v>
      </c>
      <c r="C39" s="41">
        <v>0</v>
      </c>
      <c r="D39" s="41">
        <v>0</v>
      </c>
      <c r="E39" s="60">
        <v>0</v>
      </c>
      <c r="F39" s="60">
        <v>0</v>
      </c>
      <c r="G39" s="41">
        <v>0</v>
      </c>
      <c r="H39" s="26"/>
      <c r="I39" s="27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25" t="s">
        <v>53</v>
      </c>
      <c r="C40" s="41">
        <v>0</v>
      </c>
      <c r="D40" s="41">
        <v>0</v>
      </c>
      <c r="E40" s="60">
        <v>0</v>
      </c>
      <c r="F40" s="60">
        <v>0</v>
      </c>
      <c r="G40" s="41">
        <v>0</v>
      </c>
      <c r="H40" s="26"/>
      <c r="I40" s="27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25" t="s">
        <v>54</v>
      </c>
      <c r="C41" s="41">
        <v>0</v>
      </c>
      <c r="D41" s="41">
        <v>0</v>
      </c>
      <c r="E41" s="60">
        <v>0</v>
      </c>
      <c r="F41" s="60">
        <v>0</v>
      </c>
      <c r="G41" s="41">
        <v>0</v>
      </c>
      <c r="H41" s="26"/>
      <c r="I41" s="27"/>
      <c r="J41" s="13">
        <f t="shared" ref="J41:J42" si="9">IF(ISERROR(+G41/E41)=TRUE,0,++G41/E41)</f>
        <v>0</v>
      </c>
      <c r="K41" s="13">
        <f t="shared" ref="K41:K42" si="10">IF(ISERROR(+H41/E41)=TRUE,0,++H41/E41)</f>
        <v>0</v>
      </c>
      <c r="L41" s="15">
        <f t="shared" ref="L41:L42" si="11">+D41-G41</f>
        <v>0</v>
      </c>
    </row>
    <row r="42" spans="2:12" ht="20.100000000000001" customHeight="1" x14ac:dyDescent="0.25">
      <c r="B42" s="25" t="s">
        <v>55</v>
      </c>
      <c r="C42" s="41">
        <v>0</v>
      </c>
      <c r="D42" s="41">
        <v>0</v>
      </c>
      <c r="E42" s="60">
        <v>0</v>
      </c>
      <c r="F42" s="60">
        <v>0</v>
      </c>
      <c r="G42" s="41">
        <v>0</v>
      </c>
      <c r="H42" s="26"/>
      <c r="I42" s="27"/>
      <c r="J42" s="13">
        <f t="shared" si="9"/>
        <v>0</v>
      </c>
      <c r="K42" s="13">
        <f t="shared" si="10"/>
        <v>0</v>
      </c>
      <c r="L42" s="15">
        <f t="shared" si="11"/>
        <v>0</v>
      </c>
    </row>
    <row r="43" spans="2:12" ht="20.100000000000001" customHeight="1" x14ac:dyDescent="0.25">
      <c r="B43" s="25" t="s">
        <v>56</v>
      </c>
      <c r="C43" s="41">
        <v>0</v>
      </c>
      <c r="D43" s="41">
        <v>0</v>
      </c>
      <c r="E43" s="60">
        <v>0</v>
      </c>
      <c r="F43" s="60">
        <v>0</v>
      </c>
      <c r="G43" s="41">
        <v>0</v>
      </c>
      <c r="H43" s="26"/>
      <c r="I43" s="27"/>
      <c r="J43" s="13">
        <f t="shared" si="0"/>
        <v>0</v>
      </c>
      <c r="K43" s="13">
        <f t="shared" si="1"/>
        <v>0</v>
      </c>
      <c r="L43" s="15">
        <f t="shared" si="2"/>
        <v>0</v>
      </c>
    </row>
    <row r="44" spans="2:12" ht="20.100000000000001" customHeight="1" x14ac:dyDescent="0.25">
      <c r="B44" s="25" t="s">
        <v>57</v>
      </c>
      <c r="C44" s="41">
        <v>0</v>
      </c>
      <c r="D44" s="41">
        <v>0</v>
      </c>
      <c r="E44" s="60">
        <v>0</v>
      </c>
      <c r="F44" s="60">
        <v>0</v>
      </c>
      <c r="G44" s="41">
        <v>0</v>
      </c>
      <c r="H44" s="26"/>
      <c r="I44" s="27"/>
      <c r="J44" s="13">
        <f t="shared" ref="J44" si="12">IF(ISERROR(+G44/E44)=TRUE,0,++G44/E44)</f>
        <v>0</v>
      </c>
      <c r="K44" s="13">
        <f t="shared" ref="K44" si="13">IF(ISERROR(+H44/E44)=TRUE,0,++H44/E44)</f>
        <v>0</v>
      </c>
      <c r="L44" s="15">
        <f t="shared" ref="L44" si="14">+D44-G44</f>
        <v>0</v>
      </c>
    </row>
    <row r="45" spans="2:12" ht="20.100000000000001" customHeight="1" x14ac:dyDescent="0.25">
      <c r="B45" s="7" t="s">
        <v>58</v>
      </c>
      <c r="C45" s="41">
        <v>0</v>
      </c>
      <c r="D45" s="41">
        <v>0</v>
      </c>
      <c r="E45" s="60">
        <v>0</v>
      </c>
      <c r="F45" s="61">
        <v>0</v>
      </c>
      <c r="G45" s="42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0.100000000000001" customHeight="1" x14ac:dyDescent="0.25">
      <c r="B46" s="7" t="s">
        <v>59</v>
      </c>
      <c r="C46" s="42">
        <v>267976361</v>
      </c>
      <c r="D46" s="41">
        <v>267976361</v>
      </c>
      <c r="E46" s="61">
        <v>117349935</v>
      </c>
      <c r="F46" s="61">
        <v>58263290.439999983</v>
      </c>
      <c r="G46" s="42">
        <v>8456258.5</v>
      </c>
      <c r="H46" s="9"/>
      <c r="I46" s="13">
        <f>IF(ISERROR(+#REF!/E46)=TRUE,0,++#REF!/E46)</f>
        <v>0</v>
      </c>
      <c r="J46" s="13">
        <f t="shared" si="0"/>
        <v>7.206018904058191E-2</v>
      </c>
      <c r="K46" s="13">
        <f t="shared" si="1"/>
        <v>0</v>
      </c>
      <c r="L46" s="15">
        <f t="shared" si="2"/>
        <v>259520102.5</v>
      </c>
    </row>
    <row r="47" spans="2:12" ht="23.25" customHeight="1" x14ac:dyDescent="0.25">
      <c r="B47" s="50" t="s">
        <v>4</v>
      </c>
      <c r="C47" s="62">
        <f t="shared" ref="C47:H47" si="15">SUM(C13:C46)</f>
        <v>267976361</v>
      </c>
      <c r="D47" s="62">
        <f t="shared" si="15"/>
        <v>267976361</v>
      </c>
      <c r="E47" s="62">
        <f t="shared" si="15"/>
        <v>117349935</v>
      </c>
      <c r="F47" s="62">
        <f t="shared" si="15"/>
        <v>58263290.439999983</v>
      </c>
      <c r="G47" s="62">
        <f t="shared" si="15"/>
        <v>8456258.5</v>
      </c>
      <c r="H47" s="51">
        <f t="shared" si="15"/>
        <v>0</v>
      </c>
      <c r="I47" s="52">
        <f>IF(ISERROR(+#REF!/E47)=TRUE,0,++#REF!/E47)</f>
        <v>0</v>
      </c>
      <c r="J47" s="52">
        <f>IF(ISERROR(+G47/E47)=TRUE,0,++G47/E47)</f>
        <v>7.206018904058191E-2</v>
      </c>
      <c r="K47" s="52">
        <f>IF(ISERROR(+H47/E47)=TRUE,0,++H47/E47)</f>
        <v>0</v>
      </c>
      <c r="L47" s="53">
        <f>SUM(L13:L46)</f>
        <v>259520102.5</v>
      </c>
    </row>
    <row r="48" spans="2:12" x14ac:dyDescent="0.2">
      <c r="B48" s="11" t="s">
        <v>64</v>
      </c>
    </row>
    <row r="49" spans="2:11" s="20" customFormat="1" x14ac:dyDescent="0.25">
      <c r="K49" s="24"/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B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25</v>
      </c>
      <c r="G53" s="31" t="str">
        <f>MID(G11,1,25)</f>
        <v>DEVENGADO
A MARZO
(4)</v>
      </c>
      <c r="K53" s="23"/>
    </row>
    <row r="54" spans="2:11" s="22" customFormat="1" x14ac:dyDescent="0.25">
      <c r="B54" s="22" t="s">
        <v>24</v>
      </c>
      <c r="C54" s="38">
        <f>+C47/$B$52</f>
        <v>267.976361</v>
      </c>
      <c r="D54" s="38">
        <f t="shared" ref="D54:G54" si="16">+D47/$B$52</f>
        <v>267.976361</v>
      </c>
      <c r="E54" s="38">
        <f t="shared" si="16"/>
        <v>117.349935</v>
      </c>
      <c r="F54" s="38">
        <f t="shared" si="16"/>
        <v>58.263290439999984</v>
      </c>
      <c r="G54" s="38">
        <f t="shared" si="16"/>
        <v>8.4562585000000006</v>
      </c>
      <c r="K54" s="23"/>
    </row>
    <row r="55" spans="2:11" s="22" customFormat="1" x14ac:dyDescent="0.25">
      <c r="C55" s="38"/>
      <c r="D55" s="38"/>
      <c r="E55" s="38"/>
      <c r="F55" s="38"/>
      <c r="G55" s="38"/>
      <c r="K55" s="23"/>
    </row>
    <row r="56" spans="2:11" s="22" customFormat="1" x14ac:dyDescent="0.25">
      <c r="C56" s="38"/>
      <c r="D56" s="38"/>
      <c r="E56" s="38"/>
      <c r="F56" s="38"/>
      <c r="G56" s="38"/>
      <c r="K56" s="23"/>
    </row>
    <row r="57" spans="2:11" s="22" customFormat="1" x14ac:dyDescent="0.25">
      <c r="C57" s="38"/>
      <c r="D57" s="38"/>
      <c r="E57" s="38"/>
      <c r="F57" s="38"/>
      <c r="G57" s="38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  <pageSetUpPr fitToPage="1"/>
  </sheetPr>
  <dimension ref="A1:M57"/>
  <sheetViews>
    <sheetView showGridLines="0" topLeftCell="A14" zoomScale="145" zoomScaleNormal="145" workbookViewId="0">
      <selection activeCell="B13" sqref="B13:E42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6" customFormat="1" x14ac:dyDescent="0.25">
      <c r="A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6" customFormat="1" x14ac:dyDescent="0.25">
      <c r="A2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s="46" customFormat="1" x14ac:dyDescent="0.25">
      <c r="A3"/>
      <c r="B3" s="45"/>
      <c r="C3" s="47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s="46" customFormat="1" x14ac:dyDescent="0.25">
      <c r="A4"/>
      <c r="B4" s="45"/>
      <c r="C4" s="47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62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63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29" t="s">
        <v>65</v>
      </c>
      <c r="C13" s="43">
        <v>0</v>
      </c>
      <c r="D13" s="43">
        <v>1119983</v>
      </c>
      <c r="E13" s="58">
        <v>1001983</v>
      </c>
      <c r="F13" s="58">
        <v>34900</v>
      </c>
      <c r="G13" s="41">
        <v>0</v>
      </c>
      <c r="H13" s="26"/>
      <c r="I13" s="27">
        <f>IF(ISERROR(+#REF!/E13)=TRUE,0,++#REF!/E13)</f>
        <v>0</v>
      </c>
      <c r="J13" s="27">
        <f>IF(ISERROR(+G13/E13)=TRUE,0,++G13/E13)</f>
        <v>0</v>
      </c>
      <c r="K13" s="27">
        <f>IF(ISERROR(+H13/E13)=TRUE,0,++H13/E13)</f>
        <v>0</v>
      </c>
      <c r="L13" s="28">
        <f>+D13-G13</f>
        <v>1119983</v>
      </c>
    </row>
    <row r="14" spans="1:13" ht="20.100000000000001" customHeight="1" x14ac:dyDescent="0.25">
      <c r="B14" s="29" t="s">
        <v>66</v>
      </c>
      <c r="C14" s="43">
        <v>0</v>
      </c>
      <c r="D14" s="43">
        <v>686782</v>
      </c>
      <c r="E14" s="58">
        <v>686782</v>
      </c>
      <c r="F14" s="58">
        <v>360399.32999999996</v>
      </c>
      <c r="G14" s="41">
        <v>278983.51</v>
      </c>
      <c r="H14" s="26"/>
      <c r="I14" s="27"/>
      <c r="J14" s="27">
        <f t="shared" ref="J14" si="0">IF(ISERROR(+G14/E14)=TRUE,0,++G14/E14)</f>
        <v>0.40621843612674768</v>
      </c>
      <c r="K14" s="27">
        <f t="shared" ref="K14" si="1">IF(ISERROR(+H14/E14)=TRUE,0,++H14/E14)</f>
        <v>0</v>
      </c>
      <c r="L14" s="28">
        <f t="shared" ref="L14" si="2">+D14-G14</f>
        <v>407798.49</v>
      </c>
    </row>
    <row r="15" spans="1:13" ht="20.100000000000001" customHeight="1" x14ac:dyDescent="0.25">
      <c r="B15" s="29" t="s">
        <v>67</v>
      </c>
      <c r="C15" s="43">
        <v>0</v>
      </c>
      <c r="D15" s="43">
        <v>7470643</v>
      </c>
      <c r="E15" s="58">
        <v>3570109</v>
      </c>
      <c r="F15" s="58">
        <v>3127654.5700000003</v>
      </c>
      <c r="G15" s="41">
        <v>2020996.9300000002</v>
      </c>
      <c r="H15" s="26"/>
      <c r="I15" s="27"/>
      <c r="J15" s="27">
        <f t="shared" ref="J15:J39" si="3">IF(ISERROR(+G15/E15)=TRUE,0,++G15/E15)</f>
        <v>0.56608829870460542</v>
      </c>
      <c r="K15" s="27">
        <f t="shared" ref="K15:K39" si="4">IF(ISERROR(+H15/E15)=TRUE,0,++H15/E15)</f>
        <v>0</v>
      </c>
      <c r="L15" s="28">
        <f t="shared" ref="L15:L39" si="5">+D15-G15</f>
        <v>5449646.0700000003</v>
      </c>
    </row>
    <row r="16" spans="1:13" ht="20.100000000000001" customHeight="1" x14ac:dyDescent="0.25">
      <c r="B16" s="29" t="s">
        <v>68</v>
      </c>
      <c r="C16" s="43">
        <v>0</v>
      </c>
      <c r="D16" s="43">
        <v>13418373</v>
      </c>
      <c r="E16" s="58">
        <v>12359556</v>
      </c>
      <c r="F16" s="58">
        <v>4162636.41</v>
      </c>
      <c r="G16" s="41">
        <v>3412703.61</v>
      </c>
      <c r="H16" s="26"/>
      <c r="I16" s="27"/>
      <c r="J16" s="27">
        <f t="shared" si="3"/>
        <v>0.27611862513507768</v>
      </c>
      <c r="K16" s="27">
        <f t="shared" si="4"/>
        <v>0</v>
      </c>
      <c r="L16" s="28">
        <f t="shared" si="5"/>
        <v>10005669.390000001</v>
      </c>
    </row>
    <row r="17" spans="2:12" ht="20.100000000000001" customHeight="1" x14ac:dyDescent="0.25">
      <c r="B17" s="29" t="s">
        <v>69</v>
      </c>
      <c r="C17" s="43">
        <v>0</v>
      </c>
      <c r="D17" s="43">
        <v>1697704</v>
      </c>
      <c r="E17" s="58">
        <v>1697704</v>
      </c>
      <c r="F17" s="58">
        <v>299144</v>
      </c>
      <c r="G17" s="41">
        <v>125750</v>
      </c>
      <c r="H17" s="26"/>
      <c r="I17" s="27"/>
      <c r="J17" s="27">
        <f t="shared" si="3"/>
        <v>7.4070627152907687E-2</v>
      </c>
      <c r="K17" s="27">
        <f t="shared" si="4"/>
        <v>0</v>
      </c>
      <c r="L17" s="28">
        <f t="shared" si="5"/>
        <v>1571954</v>
      </c>
    </row>
    <row r="18" spans="2:12" ht="20.100000000000001" customHeight="1" x14ac:dyDescent="0.25">
      <c r="B18" s="29" t="s">
        <v>70</v>
      </c>
      <c r="C18" s="43">
        <v>0</v>
      </c>
      <c r="D18" s="43">
        <v>31582082</v>
      </c>
      <c r="E18" s="58">
        <v>16676426</v>
      </c>
      <c r="F18" s="58">
        <v>13484056.24</v>
      </c>
      <c r="G18" s="41">
        <v>6837103.6399999997</v>
      </c>
      <c r="H18" s="26"/>
      <c r="I18" s="27"/>
      <c r="J18" s="27">
        <f t="shared" si="3"/>
        <v>0.40998614691181429</v>
      </c>
      <c r="K18" s="27">
        <f t="shared" si="4"/>
        <v>0</v>
      </c>
      <c r="L18" s="28">
        <f t="shared" si="5"/>
        <v>24744978.359999999</v>
      </c>
    </row>
    <row r="19" spans="2:12" ht="20.100000000000001" customHeight="1" x14ac:dyDescent="0.25">
      <c r="B19" s="29" t="s">
        <v>71</v>
      </c>
      <c r="C19" s="43">
        <v>0</v>
      </c>
      <c r="D19" s="43">
        <v>17934611</v>
      </c>
      <c r="E19" s="58">
        <v>11719904</v>
      </c>
      <c r="F19" s="58">
        <v>8655301.5800000001</v>
      </c>
      <c r="G19" s="41">
        <v>2643106.14</v>
      </c>
      <c r="H19" s="26"/>
      <c r="I19" s="27"/>
      <c r="J19" s="27">
        <f t="shared" si="3"/>
        <v>0.22552284899261973</v>
      </c>
      <c r="K19" s="27">
        <f t="shared" si="4"/>
        <v>0</v>
      </c>
      <c r="L19" s="28">
        <f t="shared" si="5"/>
        <v>15291504.859999999</v>
      </c>
    </row>
    <row r="20" spans="2:12" ht="20.100000000000001" customHeight="1" x14ac:dyDescent="0.25">
      <c r="B20" s="29" t="s">
        <v>72</v>
      </c>
      <c r="C20" s="43">
        <v>0</v>
      </c>
      <c r="D20" s="43">
        <v>21542647</v>
      </c>
      <c r="E20" s="58">
        <v>19874031</v>
      </c>
      <c r="F20" s="58">
        <v>12207780.569999998</v>
      </c>
      <c r="G20" s="41">
        <v>5989153.8600000022</v>
      </c>
      <c r="H20" s="26"/>
      <c r="I20" s="27"/>
      <c r="J20" s="27">
        <f t="shared" si="3"/>
        <v>0.30135576723212326</v>
      </c>
      <c r="K20" s="27">
        <f t="shared" si="4"/>
        <v>0</v>
      </c>
      <c r="L20" s="28">
        <f t="shared" si="5"/>
        <v>15553493.139999997</v>
      </c>
    </row>
    <row r="21" spans="2:12" ht="20.100000000000001" customHeight="1" x14ac:dyDescent="0.25">
      <c r="B21" s="29" t="s">
        <v>73</v>
      </c>
      <c r="C21" s="43">
        <v>0</v>
      </c>
      <c r="D21" s="43">
        <v>1932357</v>
      </c>
      <c r="E21" s="58">
        <v>1924845</v>
      </c>
      <c r="F21" s="58">
        <v>698766.65999999992</v>
      </c>
      <c r="G21" s="41">
        <v>180420.83000000002</v>
      </c>
      <c r="H21" s="26"/>
      <c r="I21" s="27"/>
      <c r="J21" s="27">
        <f t="shared" si="3"/>
        <v>9.3732653798098031E-2</v>
      </c>
      <c r="K21" s="27">
        <f t="shared" si="4"/>
        <v>0</v>
      </c>
      <c r="L21" s="28">
        <f t="shared" si="5"/>
        <v>1751936.17</v>
      </c>
    </row>
    <row r="22" spans="2:12" ht="20.100000000000001" customHeight="1" x14ac:dyDescent="0.25">
      <c r="B22" s="29" t="s">
        <v>74</v>
      </c>
      <c r="C22" s="43">
        <v>0</v>
      </c>
      <c r="D22" s="43">
        <v>5683202</v>
      </c>
      <c r="E22" s="58">
        <v>5439639</v>
      </c>
      <c r="F22" s="58">
        <v>1167771.74</v>
      </c>
      <c r="G22" s="41">
        <v>324108.76</v>
      </c>
      <c r="H22" s="26"/>
      <c r="I22" s="27"/>
      <c r="J22" s="27">
        <f t="shared" si="3"/>
        <v>5.9582770106619207E-2</v>
      </c>
      <c r="K22" s="27">
        <f t="shared" si="4"/>
        <v>0</v>
      </c>
      <c r="L22" s="28">
        <f t="shared" si="5"/>
        <v>5359093.24</v>
      </c>
    </row>
    <row r="23" spans="2:12" ht="20.100000000000001" customHeight="1" x14ac:dyDescent="0.25">
      <c r="B23" s="29" t="s">
        <v>75</v>
      </c>
      <c r="C23" s="43">
        <v>0</v>
      </c>
      <c r="D23" s="43">
        <v>40912459</v>
      </c>
      <c r="E23" s="58">
        <v>34574051</v>
      </c>
      <c r="F23" s="58">
        <v>22398988.180000007</v>
      </c>
      <c r="G23" s="41">
        <v>11607728.040000003</v>
      </c>
      <c r="H23" s="26"/>
      <c r="I23" s="27"/>
      <c r="J23" s="27">
        <f t="shared" si="3"/>
        <v>0.33573526110666069</v>
      </c>
      <c r="K23" s="27">
        <f t="shared" si="4"/>
        <v>0</v>
      </c>
      <c r="L23" s="28">
        <f t="shared" si="5"/>
        <v>29304730.959999997</v>
      </c>
    </row>
    <row r="24" spans="2:12" ht="20.100000000000001" customHeight="1" x14ac:dyDescent="0.25">
      <c r="B24" s="29" t="s">
        <v>76</v>
      </c>
      <c r="C24" s="43">
        <v>0</v>
      </c>
      <c r="D24" s="43">
        <v>23692025</v>
      </c>
      <c r="E24" s="58">
        <v>18986475</v>
      </c>
      <c r="F24" s="58">
        <v>16003484.079999998</v>
      </c>
      <c r="G24" s="41">
        <v>7372448.9799999995</v>
      </c>
      <c r="H24" s="26"/>
      <c r="I24" s="27"/>
      <c r="J24" s="27">
        <f t="shared" si="3"/>
        <v>0.38830003884343983</v>
      </c>
      <c r="K24" s="27">
        <f t="shared" si="4"/>
        <v>0</v>
      </c>
      <c r="L24" s="28">
        <f t="shared" si="5"/>
        <v>16319576.02</v>
      </c>
    </row>
    <row r="25" spans="2:12" ht="20.100000000000001" customHeight="1" x14ac:dyDescent="0.25">
      <c r="B25" s="29" t="s">
        <v>77</v>
      </c>
      <c r="C25" s="43">
        <v>0</v>
      </c>
      <c r="D25" s="43">
        <v>28194690</v>
      </c>
      <c r="E25" s="58">
        <v>20060563</v>
      </c>
      <c r="F25" s="58">
        <v>12766162.789999997</v>
      </c>
      <c r="G25" s="41">
        <v>4455524.76</v>
      </c>
      <c r="H25" s="26"/>
      <c r="I25" s="27"/>
      <c r="J25" s="27">
        <f t="shared" si="3"/>
        <v>0.22210367475728371</v>
      </c>
      <c r="K25" s="27">
        <f t="shared" si="4"/>
        <v>0</v>
      </c>
      <c r="L25" s="28">
        <f t="shared" si="5"/>
        <v>23739165.240000002</v>
      </c>
    </row>
    <row r="26" spans="2:12" ht="20.100000000000001" customHeight="1" x14ac:dyDescent="0.25">
      <c r="B26" s="29" t="s">
        <v>78</v>
      </c>
      <c r="C26" s="43">
        <v>0</v>
      </c>
      <c r="D26" s="43">
        <v>27183576</v>
      </c>
      <c r="E26" s="58">
        <v>17466642</v>
      </c>
      <c r="F26" s="58">
        <v>11114473.09</v>
      </c>
      <c r="G26" s="41">
        <v>7952997.9900000002</v>
      </c>
      <c r="H26" s="26"/>
      <c r="I26" s="27"/>
      <c r="J26" s="27">
        <f t="shared" si="3"/>
        <v>0.45532495542073859</v>
      </c>
      <c r="K26" s="27">
        <f t="shared" si="4"/>
        <v>0</v>
      </c>
      <c r="L26" s="28">
        <f t="shared" si="5"/>
        <v>19230578.009999998</v>
      </c>
    </row>
    <row r="27" spans="2:12" ht="20.100000000000001" customHeight="1" x14ac:dyDescent="0.25">
      <c r="B27" s="29" t="s">
        <v>79</v>
      </c>
      <c r="C27" s="43">
        <v>0</v>
      </c>
      <c r="D27" s="43">
        <v>8195137</v>
      </c>
      <c r="E27" s="58">
        <v>7684471</v>
      </c>
      <c r="F27" s="58">
        <v>4139033.81</v>
      </c>
      <c r="G27" s="41">
        <v>2113396.85</v>
      </c>
      <c r="H27" s="26"/>
      <c r="I27" s="27"/>
      <c r="J27" s="27">
        <f t="shared" si="3"/>
        <v>0.27502177443313924</v>
      </c>
      <c r="K27" s="27">
        <f t="shared" si="4"/>
        <v>0</v>
      </c>
      <c r="L27" s="28">
        <f t="shared" si="5"/>
        <v>6081740.1500000004</v>
      </c>
    </row>
    <row r="28" spans="2:12" ht="20.100000000000001" customHeight="1" x14ac:dyDescent="0.25">
      <c r="B28" s="29" t="s">
        <v>80</v>
      </c>
      <c r="C28" s="43">
        <v>0</v>
      </c>
      <c r="D28" s="43">
        <v>5430458</v>
      </c>
      <c r="E28" s="58">
        <v>5217080</v>
      </c>
      <c r="F28" s="58">
        <v>3776170.1</v>
      </c>
      <c r="G28" s="41">
        <v>1387275.08</v>
      </c>
      <c r="H28" s="26"/>
      <c r="I28" s="27"/>
      <c r="J28" s="27">
        <f t="shared" si="3"/>
        <v>0.26591025631195997</v>
      </c>
      <c r="K28" s="27">
        <f t="shared" si="4"/>
        <v>0</v>
      </c>
      <c r="L28" s="28">
        <f t="shared" si="5"/>
        <v>4043182.92</v>
      </c>
    </row>
    <row r="29" spans="2:12" ht="20.100000000000001" customHeight="1" x14ac:dyDescent="0.25">
      <c r="B29" s="29" t="s">
        <v>81</v>
      </c>
      <c r="C29" s="43">
        <v>0</v>
      </c>
      <c r="D29" s="43">
        <v>3010151</v>
      </c>
      <c r="E29" s="58">
        <v>2822104</v>
      </c>
      <c r="F29" s="58">
        <v>1056166.0499999998</v>
      </c>
      <c r="G29" s="41">
        <v>773309.27999999991</v>
      </c>
      <c r="H29" s="26"/>
      <c r="I29" s="27"/>
      <c r="J29" s="27">
        <f t="shared" si="3"/>
        <v>0.27401870377562271</v>
      </c>
      <c r="K29" s="27">
        <f t="shared" si="4"/>
        <v>0</v>
      </c>
      <c r="L29" s="28">
        <f t="shared" si="5"/>
        <v>2236841.7200000002</v>
      </c>
    </row>
    <row r="30" spans="2:12" ht="20.100000000000001" customHeight="1" x14ac:dyDescent="0.25">
      <c r="B30" s="29" t="s">
        <v>82</v>
      </c>
      <c r="C30" s="43">
        <v>0</v>
      </c>
      <c r="D30" s="43">
        <v>1462595</v>
      </c>
      <c r="E30" s="58">
        <v>1304555</v>
      </c>
      <c r="F30" s="58">
        <v>510594.09</v>
      </c>
      <c r="G30" s="41">
        <v>304701.40000000002</v>
      </c>
      <c r="H30" s="26"/>
      <c r="I30" s="27"/>
      <c r="J30" s="27">
        <f t="shared" si="3"/>
        <v>0.23356730839251702</v>
      </c>
      <c r="K30" s="27">
        <f t="shared" si="4"/>
        <v>0</v>
      </c>
      <c r="L30" s="28">
        <f t="shared" si="5"/>
        <v>1157893.6000000001</v>
      </c>
    </row>
    <row r="31" spans="2:12" ht="20.100000000000001" customHeight="1" x14ac:dyDescent="0.25">
      <c r="B31" s="29" t="s">
        <v>83</v>
      </c>
      <c r="C31" s="43">
        <v>0</v>
      </c>
      <c r="D31" s="43">
        <v>13867285</v>
      </c>
      <c r="E31" s="58">
        <v>12341345</v>
      </c>
      <c r="F31" s="58">
        <v>5766713.3399999999</v>
      </c>
      <c r="G31" s="41">
        <v>2409143.56</v>
      </c>
      <c r="H31" s="26"/>
      <c r="I31" s="27"/>
      <c r="J31" s="27">
        <f t="shared" si="3"/>
        <v>0.19520915751078996</v>
      </c>
      <c r="K31" s="27">
        <f t="shared" si="4"/>
        <v>0</v>
      </c>
      <c r="L31" s="28">
        <f t="shared" si="5"/>
        <v>11458141.439999999</v>
      </c>
    </row>
    <row r="32" spans="2:12" ht="20.100000000000001" customHeight="1" x14ac:dyDescent="0.25">
      <c r="B32" s="29" t="s">
        <v>84</v>
      </c>
      <c r="C32" s="43">
        <v>0</v>
      </c>
      <c r="D32" s="43">
        <v>6508517</v>
      </c>
      <c r="E32" s="58">
        <v>6121474</v>
      </c>
      <c r="F32" s="58">
        <v>1754017.5</v>
      </c>
      <c r="G32" s="41">
        <v>918948</v>
      </c>
      <c r="H32" s="26"/>
      <c r="I32" s="27"/>
      <c r="J32" s="27">
        <f t="shared" ref="J32" si="6">IF(ISERROR(+G32/E32)=TRUE,0,++G32/E32)</f>
        <v>0.15011874590989033</v>
      </c>
      <c r="K32" s="27">
        <f t="shared" ref="K32" si="7">IF(ISERROR(+H32/E32)=TRUE,0,++H32/E32)</f>
        <v>0</v>
      </c>
      <c r="L32" s="28">
        <f t="shared" ref="L32" si="8">+D32-G32</f>
        <v>5589569</v>
      </c>
    </row>
    <row r="33" spans="2:12" ht="20.100000000000001" customHeight="1" x14ac:dyDescent="0.25">
      <c r="B33" s="29" t="s">
        <v>85</v>
      </c>
      <c r="C33" s="43">
        <v>0</v>
      </c>
      <c r="D33" s="43">
        <v>2674828</v>
      </c>
      <c r="E33" s="58">
        <v>2314678</v>
      </c>
      <c r="F33" s="58">
        <v>386190.2</v>
      </c>
      <c r="G33" s="41">
        <v>145300</v>
      </c>
      <c r="H33" s="26"/>
      <c r="I33" s="27"/>
      <c r="J33" s="27">
        <f t="shared" si="3"/>
        <v>6.2773310153723325E-2</v>
      </c>
      <c r="K33" s="27">
        <f t="shared" si="4"/>
        <v>0</v>
      </c>
      <c r="L33" s="28">
        <f t="shared" si="5"/>
        <v>2529528</v>
      </c>
    </row>
    <row r="34" spans="2:12" ht="20.100000000000001" customHeight="1" x14ac:dyDescent="0.25">
      <c r="B34" s="29" t="s">
        <v>86</v>
      </c>
      <c r="C34" s="43">
        <v>0</v>
      </c>
      <c r="D34" s="43">
        <v>6416824</v>
      </c>
      <c r="E34" s="58">
        <v>5962749</v>
      </c>
      <c r="F34" s="58">
        <v>4442980.43</v>
      </c>
      <c r="G34" s="41">
        <v>2244095.52</v>
      </c>
      <c r="H34" s="26"/>
      <c r="I34" s="27"/>
      <c r="J34" s="27">
        <f t="shared" si="3"/>
        <v>0.37635250452433938</v>
      </c>
      <c r="K34" s="27">
        <f t="shared" si="4"/>
        <v>0</v>
      </c>
      <c r="L34" s="28">
        <f t="shared" si="5"/>
        <v>4172728.48</v>
      </c>
    </row>
    <row r="35" spans="2:12" ht="20.100000000000001" customHeight="1" x14ac:dyDescent="0.25">
      <c r="B35" s="29" t="s">
        <v>89</v>
      </c>
      <c r="C35" s="43">
        <v>0</v>
      </c>
      <c r="D35" s="43">
        <v>60361502</v>
      </c>
      <c r="E35" s="58">
        <v>35490161</v>
      </c>
      <c r="F35" s="58">
        <v>21436883.680000003</v>
      </c>
      <c r="G35" s="41">
        <v>8545318.1999999993</v>
      </c>
      <c r="H35" s="26"/>
      <c r="I35" s="27"/>
      <c r="J35" s="27">
        <f t="shared" si="3"/>
        <v>0.24077992207474064</v>
      </c>
      <c r="K35" s="27">
        <f t="shared" si="4"/>
        <v>0</v>
      </c>
      <c r="L35" s="28">
        <f t="shared" si="5"/>
        <v>51816183.799999997</v>
      </c>
    </row>
    <row r="36" spans="2:12" ht="20.100000000000001" customHeight="1" x14ac:dyDescent="0.25">
      <c r="B36" s="29" t="s">
        <v>90</v>
      </c>
      <c r="C36" s="43">
        <v>0</v>
      </c>
      <c r="D36" s="43">
        <v>1478426</v>
      </c>
      <c r="E36" s="58">
        <v>1478426</v>
      </c>
      <c r="F36" s="58">
        <v>794248.83000000007</v>
      </c>
      <c r="G36" s="41">
        <v>630142.64999999991</v>
      </c>
      <c r="H36" s="26"/>
      <c r="I36" s="27"/>
      <c r="J36" s="27">
        <f t="shared" si="3"/>
        <v>0.42622535723803551</v>
      </c>
      <c r="K36" s="27">
        <f t="shared" si="4"/>
        <v>0</v>
      </c>
      <c r="L36" s="28">
        <f t="shared" si="5"/>
        <v>848283.35000000009</v>
      </c>
    </row>
    <row r="37" spans="2:12" ht="20.100000000000001" customHeight="1" x14ac:dyDescent="0.25">
      <c r="B37" s="29" t="s">
        <v>91</v>
      </c>
      <c r="C37" s="43">
        <v>0</v>
      </c>
      <c r="D37" s="43">
        <v>25118694</v>
      </c>
      <c r="E37" s="58">
        <v>20830415</v>
      </c>
      <c r="F37" s="58">
        <v>10060712.429999996</v>
      </c>
      <c r="G37" s="41">
        <v>3207956.4199999995</v>
      </c>
      <c r="H37" s="26"/>
      <c r="I37" s="27"/>
      <c r="J37" s="27">
        <f t="shared" si="3"/>
        <v>0.1540034809676139</v>
      </c>
      <c r="K37" s="27">
        <f t="shared" si="4"/>
        <v>0</v>
      </c>
      <c r="L37" s="28">
        <f t="shared" si="5"/>
        <v>21910737.580000002</v>
      </c>
    </row>
    <row r="38" spans="2:12" ht="20.100000000000001" customHeight="1" x14ac:dyDescent="0.25">
      <c r="B38" s="29" t="s">
        <v>92</v>
      </c>
      <c r="C38" s="43">
        <v>0</v>
      </c>
      <c r="D38" s="43">
        <v>23413511</v>
      </c>
      <c r="E38" s="58">
        <v>21148285</v>
      </c>
      <c r="F38" s="58">
        <v>10565476.989999998</v>
      </c>
      <c r="G38" s="41">
        <v>4993697.2299999995</v>
      </c>
      <c r="H38" s="26"/>
      <c r="I38" s="27"/>
      <c r="J38" s="27">
        <f t="shared" si="3"/>
        <v>0.23612776307866096</v>
      </c>
      <c r="K38" s="27">
        <f t="shared" si="4"/>
        <v>0</v>
      </c>
      <c r="L38" s="28">
        <f t="shared" si="5"/>
        <v>18419813.77</v>
      </c>
    </row>
    <row r="39" spans="2:12" ht="20.100000000000001" customHeight="1" x14ac:dyDescent="0.25">
      <c r="B39" s="29" t="s">
        <v>93</v>
      </c>
      <c r="C39" s="43">
        <v>0</v>
      </c>
      <c r="D39" s="43">
        <v>19163787</v>
      </c>
      <c r="E39" s="58">
        <v>18408471</v>
      </c>
      <c r="F39" s="58">
        <v>7073818.5899999999</v>
      </c>
      <c r="G39" s="41">
        <v>2530951.9299999997</v>
      </c>
      <c r="H39" s="26"/>
      <c r="I39" s="27"/>
      <c r="J39" s="27">
        <f t="shared" si="3"/>
        <v>0.13748843833906682</v>
      </c>
      <c r="K39" s="27">
        <f t="shared" si="4"/>
        <v>0</v>
      </c>
      <c r="L39" s="28">
        <f t="shared" si="5"/>
        <v>16632835.07</v>
      </c>
    </row>
    <row r="40" spans="2:12" ht="20.100000000000001" customHeight="1" x14ac:dyDescent="0.25">
      <c r="B40" s="29" t="s">
        <v>94</v>
      </c>
      <c r="C40" s="43">
        <v>0</v>
      </c>
      <c r="D40" s="43">
        <v>20240224</v>
      </c>
      <c r="E40" s="58">
        <v>20240194</v>
      </c>
      <c r="F40" s="58">
        <v>13451469.939999999</v>
      </c>
      <c r="G40" s="41">
        <v>3880972.4000000004</v>
      </c>
      <c r="H40" s="26"/>
      <c r="I40" s="27"/>
      <c r="J40" s="27">
        <f t="shared" ref="J40:J42" si="9">IF(ISERROR(+G40/E40)=TRUE,0,++G40/E40)</f>
        <v>0.1917458103415412</v>
      </c>
      <c r="K40" s="27">
        <f t="shared" ref="K40:K42" si="10">IF(ISERROR(+H40/E40)=TRUE,0,++H40/E40)</f>
        <v>0</v>
      </c>
      <c r="L40" s="28">
        <f t="shared" ref="L40:L42" si="11">+D40-G40</f>
        <v>16359251.6</v>
      </c>
    </row>
    <row r="41" spans="2:12" ht="20.100000000000001" customHeight="1" x14ac:dyDescent="0.25">
      <c r="B41" s="29" t="s">
        <v>95</v>
      </c>
      <c r="C41" s="43">
        <v>0</v>
      </c>
      <c r="D41" s="43">
        <v>9300455</v>
      </c>
      <c r="E41" s="58">
        <v>7000000</v>
      </c>
      <c r="F41" s="58">
        <v>3413116.21</v>
      </c>
      <c r="G41" s="41">
        <v>1530320.9</v>
      </c>
      <c r="H41" s="26"/>
      <c r="I41" s="27"/>
      <c r="J41" s="27">
        <f t="shared" si="9"/>
        <v>0.2186172714285714</v>
      </c>
      <c r="K41" s="27">
        <f t="shared" si="10"/>
        <v>0</v>
      </c>
      <c r="L41" s="28">
        <f t="shared" si="11"/>
        <v>7770134.0999999996</v>
      </c>
    </row>
    <row r="42" spans="2:12" ht="20.100000000000001" customHeight="1" x14ac:dyDescent="0.25">
      <c r="B42" s="29" t="s">
        <v>97</v>
      </c>
      <c r="C42" s="43">
        <v>0</v>
      </c>
      <c r="D42" s="43">
        <v>4173337</v>
      </c>
      <c r="E42" s="58">
        <v>4173337</v>
      </c>
      <c r="F42" s="58">
        <v>3841956.5</v>
      </c>
      <c r="G42" s="41">
        <v>2791361.46</v>
      </c>
      <c r="H42" s="26"/>
      <c r="I42" s="27"/>
      <c r="J42" s="27">
        <f t="shared" si="9"/>
        <v>0.66885599221917613</v>
      </c>
      <c r="K42" s="27">
        <f t="shared" si="10"/>
        <v>0</v>
      </c>
      <c r="L42" s="28">
        <f t="shared" si="11"/>
        <v>1381975.54</v>
      </c>
    </row>
    <row r="43" spans="2:12" ht="23.25" customHeight="1" x14ac:dyDescent="0.25">
      <c r="B43" s="50" t="s">
        <v>4</v>
      </c>
      <c r="C43" s="62">
        <f>SUM(C13:C42)</f>
        <v>0</v>
      </c>
      <c r="D43" s="62">
        <f>SUM(D13:D42)</f>
        <v>433866865</v>
      </c>
      <c r="E43" s="62">
        <f>SUM(E13:E42)</f>
        <v>338576455</v>
      </c>
      <c r="F43" s="62">
        <f>SUM(F13:F42)</f>
        <v>198951067.93000007</v>
      </c>
      <c r="G43" s="62">
        <f>SUM(G13:G42)</f>
        <v>91607917.930000022</v>
      </c>
      <c r="H43" s="51">
        <f>SUM(H13:H42)</f>
        <v>0</v>
      </c>
      <c r="I43" s="52">
        <f>IF(ISERROR(+#REF!/E43)=TRUE,0,++#REF!/E43)</f>
        <v>0</v>
      </c>
      <c r="J43" s="52">
        <f>IF(ISERROR(+G43/E43)=TRUE,0,++G43/E43)</f>
        <v>0.27056789264923936</v>
      </c>
      <c r="K43" s="52">
        <f>IF(ISERROR(+H43/E43)=TRUE,0,++H43/E43)</f>
        <v>0</v>
      </c>
      <c r="L43" s="53">
        <f>SUM(L13:L42)</f>
        <v>342258947.06999999</v>
      </c>
    </row>
    <row r="44" spans="2:12" x14ac:dyDescent="0.2">
      <c r="B44" s="11" t="s">
        <v>64</v>
      </c>
    </row>
    <row r="46" spans="2:12" x14ac:dyDescent="0.25">
      <c r="B46" s="1" t="s">
        <v>61</v>
      </c>
    </row>
    <row r="47" spans="2:12" s="22" customFormat="1" x14ac:dyDescent="0.25">
      <c r="K47" s="23"/>
    </row>
    <row r="48" spans="2:12" s="22" customFormat="1" x14ac:dyDescent="0.25">
      <c r="C48" s="22">
        <v>1000000</v>
      </c>
      <c r="K48" s="23"/>
    </row>
    <row r="49" spans="2:11" s="22" customFormat="1" ht="45" x14ac:dyDescent="0.25">
      <c r="B49" s="30" t="s">
        <v>23</v>
      </c>
      <c r="C49" s="30" t="s">
        <v>3</v>
      </c>
      <c r="D49" s="30" t="s">
        <v>2</v>
      </c>
      <c r="E49" s="31" t="s">
        <v>18</v>
      </c>
      <c r="F49" s="31" t="s">
        <v>19</v>
      </c>
      <c r="G49" s="31" t="str">
        <f>MID(G11,1,25)</f>
        <v>DEVENGADO
A MARZO
(4)</v>
      </c>
      <c r="K49" s="23"/>
    </row>
    <row r="50" spans="2:11" s="22" customFormat="1" x14ac:dyDescent="0.25">
      <c r="B50" s="22" t="s">
        <v>24</v>
      </c>
      <c r="C50" s="63">
        <f>+C43/$C$48</f>
        <v>0</v>
      </c>
      <c r="D50" s="39">
        <f>+D43/$C$48</f>
        <v>433.86686500000002</v>
      </c>
      <c r="E50" s="39">
        <f>+E43/$C$48</f>
        <v>338.57645500000001</v>
      </c>
      <c r="F50" s="39">
        <f>+F43/$C$48</f>
        <v>198.95106793000008</v>
      </c>
      <c r="G50" s="39">
        <f>+G43/$C$48</f>
        <v>91.607917930000028</v>
      </c>
      <c r="H50" s="22">
        <v>1373981</v>
      </c>
      <c r="K50" s="23"/>
    </row>
    <row r="51" spans="2:11" s="22" customFormat="1" x14ac:dyDescent="0.25">
      <c r="C51" s="39"/>
      <c r="D51" s="39"/>
      <c r="E51" s="39"/>
      <c r="F51" s="39"/>
      <c r="G51" s="39"/>
      <c r="H51" s="22">
        <v>5072</v>
      </c>
      <c r="K51" s="23"/>
    </row>
    <row r="52" spans="2:11" s="22" customFormat="1" x14ac:dyDescent="0.25">
      <c r="C52" s="39"/>
      <c r="D52" s="39"/>
      <c r="E52" s="39"/>
      <c r="F52" s="39"/>
      <c r="G52" s="39"/>
      <c r="H52" s="22">
        <v>3078714.9799999995</v>
      </c>
      <c r="K52" s="23"/>
    </row>
    <row r="53" spans="2:11" s="22" customFormat="1" x14ac:dyDescent="0.25">
      <c r="C53" s="39"/>
      <c r="D53" s="39"/>
      <c r="E53" s="39"/>
      <c r="F53" s="39"/>
      <c r="G53" s="39"/>
      <c r="H53" s="22">
        <v>0</v>
      </c>
      <c r="K53" s="23"/>
    </row>
    <row r="54" spans="2:11" s="22" customFormat="1" x14ac:dyDescent="0.25">
      <c r="K54" s="23"/>
    </row>
    <row r="55" spans="2:11" s="22" customFormat="1" x14ac:dyDescent="0.25">
      <c r="K55" s="23"/>
    </row>
    <row r="56" spans="2:11" s="22" customFormat="1" x14ac:dyDescent="0.25">
      <c r="K56" s="23"/>
    </row>
    <row r="57" spans="2:11" s="22" customFormat="1" x14ac:dyDescent="0.25">
      <c r="K57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1:M31"/>
  <sheetViews>
    <sheetView showGridLines="0" tabSelected="1" zoomScale="130" zoomScaleNormal="130" workbookViewId="0">
      <selection activeCell="E13" sqref="E13:E16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6" customFormat="1" x14ac:dyDescent="0.25">
      <c r="A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6" customFormat="1" ht="15" customHeight="1" x14ac:dyDescent="0.25">
      <c r="A2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46" customFormat="1" ht="15" customHeight="1" x14ac:dyDescent="0.25">
      <c r="A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</row>
    <row r="4" spans="1:13" s="46" customFormat="1" ht="15" customHeight="1" x14ac:dyDescent="0.25">
      <c r="A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62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63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46.5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17" t="s">
        <v>92</v>
      </c>
      <c r="C13" s="18">
        <v>0</v>
      </c>
      <c r="D13" s="18">
        <v>460008</v>
      </c>
      <c r="E13" s="73">
        <v>197353</v>
      </c>
      <c r="F13" s="70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460008</v>
      </c>
    </row>
    <row r="14" spans="1:13" ht="20.100000000000001" customHeight="1" x14ac:dyDescent="0.25">
      <c r="B14" s="16" t="s">
        <v>93</v>
      </c>
      <c r="C14" s="19">
        <v>0</v>
      </c>
      <c r="D14" s="19">
        <v>854020</v>
      </c>
      <c r="E14" s="57">
        <v>854020</v>
      </c>
      <c r="F14" s="57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854020</v>
      </c>
    </row>
    <row r="15" spans="1:13" ht="20.100000000000001" customHeight="1" x14ac:dyDescent="0.25">
      <c r="B15" s="16" t="s">
        <v>94</v>
      </c>
      <c r="C15" s="19">
        <v>0</v>
      </c>
      <c r="D15" s="19">
        <v>1528</v>
      </c>
      <c r="E15" s="57">
        <v>1528</v>
      </c>
      <c r="F15" s="57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1528</v>
      </c>
    </row>
    <row r="16" spans="1:13" ht="20.100000000000001" customHeight="1" x14ac:dyDescent="0.25">
      <c r="B16" s="65" t="s">
        <v>95</v>
      </c>
      <c r="C16" s="66">
        <v>0</v>
      </c>
      <c r="D16" s="66">
        <v>820306</v>
      </c>
      <c r="E16" s="71">
        <v>762008</v>
      </c>
      <c r="F16" s="71">
        <v>0</v>
      </c>
      <c r="G16" s="67">
        <v>0</v>
      </c>
      <c r="H16" s="67"/>
      <c r="I16" s="68">
        <f>IF(ISERROR(+#REF!/E16)=TRUE,0,++#REF!/E16)</f>
        <v>0</v>
      </c>
      <c r="J16" s="68">
        <f>IF(ISERROR(+G16/E16)=TRUE,0,++G16/E16)</f>
        <v>0</v>
      </c>
      <c r="K16" s="68">
        <f>IF(ISERROR(+H16/E16)=TRUE,0,++H16/E16)</f>
        <v>0</v>
      </c>
      <c r="L16" s="69">
        <f>+D16-G16</f>
        <v>820306</v>
      </c>
    </row>
    <row r="17" spans="2:12" ht="23.25" customHeight="1" x14ac:dyDescent="0.25">
      <c r="B17" s="50" t="s">
        <v>4</v>
      </c>
      <c r="C17" s="62">
        <f t="shared" ref="C17:H17" si="0">SUM(C13:C16)</f>
        <v>0</v>
      </c>
      <c r="D17" s="62">
        <f t="shared" si="0"/>
        <v>2135862</v>
      </c>
      <c r="E17" s="62">
        <f t="shared" si="0"/>
        <v>1814909</v>
      </c>
      <c r="F17" s="62">
        <f t="shared" si="0"/>
        <v>0</v>
      </c>
      <c r="G17" s="62">
        <f t="shared" si="0"/>
        <v>0</v>
      </c>
      <c r="H17" s="51">
        <f t="shared" si="0"/>
        <v>0</v>
      </c>
      <c r="I17" s="52">
        <f>IF(ISERROR(+#REF!/E17)=TRUE,0,++#REF!/E17)</f>
        <v>0</v>
      </c>
      <c r="J17" s="52">
        <f>IF(ISERROR(+G17/E17)=TRUE,0,++G17/E17)</f>
        <v>0</v>
      </c>
      <c r="K17" s="52">
        <f>IF(ISERROR(+H17/E17)=TRUE,0,++H17/E17)</f>
        <v>0</v>
      </c>
      <c r="L17" s="53">
        <f>SUM(L13:L16)</f>
        <v>2135862</v>
      </c>
    </row>
    <row r="18" spans="2:12" x14ac:dyDescent="0.2">
      <c r="B18" s="11" t="s">
        <v>64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45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MARZO
(4)</v>
      </c>
      <c r="K23" s="23"/>
    </row>
    <row r="24" spans="2:12" s="22" customFormat="1" x14ac:dyDescent="0.25">
      <c r="B24" s="22" t="s">
        <v>24</v>
      </c>
      <c r="C24" s="63">
        <f>+C17/$C$22</f>
        <v>0</v>
      </c>
      <c r="D24" s="39">
        <f>+D17/$C$22</f>
        <v>2.1358619999999999</v>
      </c>
      <c r="E24" s="39">
        <f>+E17/$C$22</f>
        <v>1.8149090000000001</v>
      </c>
      <c r="F24" s="39">
        <f>+F17/$C$22</f>
        <v>0</v>
      </c>
      <c r="G24" s="39">
        <f>+G17/$C$22</f>
        <v>0</v>
      </c>
      <c r="H24" s="22">
        <v>1373981</v>
      </c>
      <c r="K24" s="23"/>
    </row>
    <row r="25" spans="2:12" s="22" customFormat="1" x14ac:dyDescent="0.25">
      <c r="C25" s="39"/>
      <c r="D25" s="39"/>
      <c r="E25" s="39"/>
      <c r="F25" s="39"/>
      <c r="G25" s="39"/>
      <c r="H25" s="22">
        <v>5072</v>
      </c>
      <c r="K25" s="23"/>
    </row>
    <row r="26" spans="2:12" s="22" customFormat="1" x14ac:dyDescent="0.25">
      <c r="C26" s="39"/>
      <c r="D26" s="39"/>
      <c r="E26" s="39"/>
      <c r="F26" s="39"/>
      <c r="G26" s="39"/>
      <c r="H26" s="22">
        <v>3078714.9799999995</v>
      </c>
      <c r="K26" s="23"/>
    </row>
    <row r="27" spans="2:12" s="22" customFormat="1" x14ac:dyDescent="0.25">
      <c r="C27" s="39"/>
      <c r="D27" s="39"/>
      <c r="E27" s="39"/>
      <c r="F27" s="39"/>
      <c r="G27" s="39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2025-04-02T16:05:51Z</dcterms:modified>
</cp:coreProperties>
</file>