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5. MES DE MAYO - FALTA\"/>
    </mc:Choice>
  </mc:AlternateContent>
  <xr:revisionPtr revIDLastSave="0" documentId="13_ncr:1_{EDE61E3C-AD7B-4EBF-A0D9-5C95CDFD7FA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4" i="6"/>
  <c r="D44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50" i="6"/>
  <c r="G53" i="5"/>
  <c r="G52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1" i="6"/>
  <c r="D51" i="6"/>
  <c r="K26" i="5" l="1"/>
  <c r="J26" i="5"/>
  <c r="G47" i="5"/>
  <c r="G54" i="5" s="1"/>
  <c r="F47" i="5"/>
  <c r="F54" i="5" s="1"/>
  <c r="D54" i="5"/>
  <c r="C54" i="5"/>
  <c r="J27" i="5" l="1"/>
  <c r="K27" i="5"/>
  <c r="G44" i="6"/>
  <c r="G51" i="6" s="1"/>
  <c r="F44" i="6"/>
  <c r="F51" i="6" s="1"/>
  <c r="E44" i="6"/>
  <c r="E51" i="6" s="1"/>
  <c r="K28" i="5" l="1"/>
  <c r="J28" i="5"/>
  <c r="L43" i="6"/>
  <c r="K43" i="6"/>
  <c r="J43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4" i="6"/>
  <c r="L46" i="4"/>
  <c r="L46" i="1"/>
  <c r="I17" i="7"/>
  <c r="K17" i="7"/>
  <c r="J17" i="7"/>
  <c r="J44" i="6"/>
  <c r="I44" i="6"/>
  <c r="K44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<sst xmlns="http://schemas.openxmlformats.org/spreadsheetml/2006/main" count="262" uniqueCount="70">
  <si>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</si>
  <si>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</si>
  <si>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</si>
  <si>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</si>
  <si>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</si>
  <si>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</si>
  <si>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</si>
  <si>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</si>
  <si>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</si>
  <si>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</si>
  <si>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</si>
  <si>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</si>
  <si>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</si>
  <si>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</si>
  <si>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</si>
  <si>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</si>
  <si>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</si>
  <si>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</si>
  <si>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</si>
  <si>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</si>
  <si>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</si>
  <si>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</si>
  <si>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</si>
  <si>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</si>
  <si>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</si>
  <si>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</si>
  <si>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</si>
  <si>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</si>
  <si>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</si>
  <si>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</si>
  <si>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</si>
  <si>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</si>
  <si>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</si>
  <si>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</si>
  <si>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</si>
  <si>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</si>
  <si>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</si>
  <si>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</si>
  <si>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</si>
  <si>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</si>
  <si>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</si>
  <si>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</si>
  <si>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</si>
  <si>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</si>
  <si>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</si>
  <si>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</si>
  <si>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</si>
  <si>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</si>
  <si>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</si>
  <si>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</si>
  <si>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</si>
  <si>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</si>
  <si>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</si>
  <si>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</si>
  <si>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</si>
  <si>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</si>
  <si>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</si>
  <si>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</si>
  <si>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</si>
  <si>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</si>
  <si>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</si>
  <si>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</si>
  <si>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</si>
  <si>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</si>
  <si>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diciembre del 2024</t>
  </si>
  <si>
    <t>001-117: ADMINISTRACIÓN CENTRAL - MINSA</t>
  </si>
  <si>
    <t>EJECUCION PRESUPUESTAL MENSUALIZADA DE GASTOS 
AL MES DE MAYO 2025</t>
  </si>
  <si>
    <t>DEVENGADO
A MAYO
(4)</t>
  </si>
  <si>
    <t>Fuente: SIAF, Consulta Amigable y Base de Datos al 31 de mayo del 2025</t>
  </si>
  <si>
    <t xml:space="preserve">UNIDADES EJECUTORAS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</si>
</sst>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10349.064130000001</c:v>
                </c:pt>
                <c:pt idx="2" formatCode="#,##0">
                  <c:v>9053.7088509999994</c:v>
                </c:pt>
                <c:pt idx="3">
                  <c:v>7851.6415677800005</c:v>
                </c:pt>
                <c:pt idx="4">
                  <c:v>4042.5679711699991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22.963986999999999</c:v>
                </c:pt>
                <c:pt idx="2">
                  <c:v>19.710702999999999</c:v>
                </c:pt>
                <c:pt idx="3">
                  <c:v>11.34339776</c:v>
                </c:pt>
                <c:pt idx="4">
                  <c:v>3.3599054800000006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MAYO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162.785269</c:v>
                </c:pt>
                <c:pt idx="2">
                  <c:v>131.34993499999999</c:v>
                </c:pt>
                <c:pt idx="3">
                  <c:v>59.301589069999991</c:v>
                </c:pt>
                <c:pt idx="4">
                  <c:v>15.45354867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559.60138300000006</c:v>
                </c:pt>
                <c:pt idx="2">
                  <c:v>533.29537600000003</c:v>
                </c:pt>
                <c:pt idx="3">
                  <c:v>396.97516329000001</c:v>
                </c:pt>
                <c:pt idx="4">
                  <c:v>214.13944621999997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2.060362</c:v>
                </c:pt>
                <c:pt idx="3">
                  <c:v>0.85010774</c:v>
                </c:pt>
                <c:pt idx="4">
                  <c:v>4.5149000000000002E-2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194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69</v>
      </c>
      <c r="C11" s="82" t="s">
        <v>0</v>
      </c>
      <c r="D11" s="82"/>
      <c r="E11" s="80" t="s">
        <v>13</v>
      </c>
      <c r="F11" s="80" t="s">
        <v>22</v>
      </c>
      <c r="G11" s="80" t="s">
        <v>67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2565675336</v>
      </c>
      <c r="D13" s="8">
        <v>2099957940</v>
      </c>
      <c r="E13" s="74">
        <v>1499680336</v>
      </c>
      <c r="F13" s="54">
        <v>1409532542.7899985</v>
      </c>
      <c r="G13" s="8">
        <v>602380301.38000035</v>
      </c>
      <c r="H13" s="8"/>
      <c r="I13" s="12">
        <f>IF(ISERROR(+#REF!/E13)=TRUE,0,++#REF!/E13)</f>
        <v>0</v>
      </c>
      <c r="J13" s="12">
        <f>IF(ISERROR(+G13/E13)=TRUE,0,++G13/E13)</f>
        <v>0.40167246773848503</v>
      </c>
      <c r="K13" s="12">
        <f>IF(ISERROR(+H13/E13)=TRUE,0,++H13/E13)</f>
        <v>0</v>
      </c>
      <c r="L13" s="14">
        <f>+D13-G13</f>
        <v>1497577638.6199996</v>
      </c>
    </row>
    <row r="14" spans="1:13" ht="20.100000000000001" customHeight="1" x14ac:dyDescent="0.25">
      <c r="B14" s="25" t="s">
        <v>60</v>
      </c>
      <c r="C14" s="26">
        <v>56086733</v>
      </c>
      <c r="D14" s="26">
        <v>56545493</v>
      </c>
      <c r="E14" s="55">
        <v>50944365</v>
      </c>
      <c r="F14" s="55">
        <v>48680477.100000009</v>
      </c>
      <c r="G14" s="26">
        <v>22419462.040000007</v>
      </c>
      <c r="H14" s="26"/>
      <c r="I14" s="27"/>
      <c r="J14" s="27">
        <f t="shared" ref="J14:J43" si="0">IF(ISERROR(+G14/E14)=TRUE,0,++G14/E14)</f>
        <v>0.44007736753613491</v>
      </c>
      <c r="K14" s="27">
        <f t="shared" ref="K14:K43" si="1">IF(ISERROR(+H14/E14)=TRUE,0,++H14/E14)</f>
        <v>0</v>
      </c>
      <c r="L14" s="28">
        <f t="shared" ref="L14:L43" si="2">+D14-G14</f>
        <v>34126030.959999993</v>
      </c>
    </row>
    <row r="15" spans="1:13" ht="20.100000000000001" customHeight="1" x14ac:dyDescent="0.25">
      <c r="B15" s="25" t="s">
        <v>61</v>
      </c>
      <c r="C15" s="26">
        <v>70801447</v>
      </c>
      <c r="D15" s="26">
        <v>72226215</v>
      </c>
      <c r="E15" s="55">
        <v>64797113</v>
      </c>
      <c r="F15" s="55">
        <v>53539851.349999994</v>
      </c>
      <c r="G15" s="26">
        <v>28981441.999999993</v>
      </c>
      <c r="H15" s="26"/>
      <c r="I15" s="27"/>
      <c r="J15" s="27">
        <f t="shared" si="0"/>
        <v>0.44726440204210938</v>
      </c>
      <c r="K15" s="27">
        <f t="shared" si="1"/>
        <v>0</v>
      </c>
      <c r="L15" s="28">
        <f t="shared" si="2"/>
        <v>43244773.000000007</v>
      </c>
    </row>
    <row r="16" spans="1:13" ht="20.100000000000001" customHeight="1" x14ac:dyDescent="0.25">
      <c r="B16" s="25" t="s">
        <v>29</v>
      </c>
      <c r="C16" s="26">
        <v>53131777</v>
      </c>
      <c r="D16" s="26">
        <v>54771024</v>
      </c>
      <c r="E16" s="55">
        <v>50988527</v>
      </c>
      <c r="F16" s="55">
        <v>40717841.760000005</v>
      </c>
      <c r="G16" s="26">
        <v>22234264.210000008</v>
      </c>
      <c r="H16" s="26"/>
      <c r="I16" s="27"/>
      <c r="J16" s="27">
        <f t="shared" si="0"/>
        <v>0.43606406221540794</v>
      </c>
      <c r="K16" s="27">
        <f t="shared" si="1"/>
        <v>0</v>
      </c>
      <c r="L16" s="28">
        <f t="shared" si="2"/>
        <v>32536759.789999992</v>
      </c>
    </row>
    <row r="17" spans="2:12" ht="20.100000000000001" customHeight="1" x14ac:dyDescent="0.25">
      <c r="B17" s="25" t="s">
        <v>30</v>
      </c>
      <c r="C17" s="26">
        <v>65564651</v>
      </c>
      <c r="D17" s="26">
        <v>65360112</v>
      </c>
      <c r="E17" s="55">
        <v>58859042</v>
      </c>
      <c r="F17" s="55">
        <v>57900997.210000053</v>
      </c>
      <c r="G17" s="26">
        <v>25518856.709999997</v>
      </c>
      <c r="H17" s="26"/>
      <c r="I17" s="27"/>
      <c r="J17" s="27">
        <f t="shared" si="0"/>
        <v>0.43355881854142303</v>
      </c>
      <c r="K17" s="27">
        <f t="shared" si="1"/>
        <v>0</v>
      </c>
      <c r="L17" s="28">
        <f t="shared" si="2"/>
        <v>39841255.290000007</v>
      </c>
    </row>
    <row r="18" spans="2:12" ht="20.100000000000001" customHeight="1" x14ac:dyDescent="0.25">
      <c r="B18" s="25" t="s">
        <v>31</v>
      </c>
      <c r="C18" s="26">
        <v>244066564</v>
      </c>
      <c r="D18" s="26">
        <v>252394312</v>
      </c>
      <c r="E18" s="55">
        <v>236068684</v>
      </c>
      <c r="F18" s="55">
        <v>227914822.72000009</v>
      </c>
      <c r="G18" s="26">
        <v>99438950.269999981</v>
      </c>
      <c r="H18" s="26"/>
      <c r="I18" s="27"/>
      <c r="J18" s="27">
        <f t="shared" si="0"/>
        <v>0.42122889230830796</v>
      </c>
      <c r="K18" s="27">
        <f t="shared" si="1"/>
        <v>0</v>
      </c>
      <c r="L18" s="28">
        <f t="shared" si="2"/>
        <v>152955361.73000002</v>
      </c>
    </row>
    <row r="19" spans="2:12" ht="20.100000000000001" customHeight="1" x14ac:dyDescent="0.25">
      <c r="B19" s="25" t="s">
        <v>32</v>
      </c>
      <c r="C19" s="26">
        <v>186752015</v>
      </c>
      <c r="D19" s="26">
        <v>188456813</v>
      </c>
      <c r="E19" s="55">
        <v>165253839</v>
      </c>
      <c r="F19" s="55">
        <v>155439395.22999996</v>
      </c>
      <c r="G19" s="26">
        <v>76705865.929999962</v>
      </c>
      <c r="H19" s="26"/>
      <c r="I19" s="27"/>
      <c r="J19" s="27">
        <f t="shared" si="0"/>
        <v>0.46416994845124271</v>
      </c>
      <c r="K19" s="27">
        <f t="shared" si="1"/>
        <v>0</v>
      </c>
      <c r="L19" s="28">
        <f t="shared" si="2"/>
        <v>111750947.07000004</v>
      </c>
    </row>
    <row r="20" spans="2:12" ht="20.100000000000001" customHeight="1" x14ac:dyDescent="0.25">
      <c r="B20" s="25" t="s">
        <v>33</v>
      </c>
      <c r="C20" s="26">
        <v>233256297</v>
      </c>
      <c r="D20" s="26">
        <v>244172155</v>
      </c>
      <c r="E20" s="55">
        <v>218783926</v>
      </c>
      <c r="F20" s="55">
        <v>147347596.10000005</v>
      </c>
      <c r="G20" s="26">
        <v>96135769.159999922</v>
      </c>
      <c r="H20" s="26"/>
      <c r="I20" s="27"/>
      <c r="J20" s="27">
        <f t="shared" si="0"/>
        <v>0.43940965370554652</v>
      </c>
      <c r="K20" s="27">
        <f t="shared" si="1"/>
        <v>0</v>
      </c>
      <c r="L20" s="28">
        <f t="shared" si="2"/>
        <v>148036385.84000009</v>
      </c>
    </row>
    <row r="21" spans="2:12" ht="20.100000000000001" customHeight="1" x14ac:dyDescent="0.25">
      <c r="B21" s="25" t="s">
        <v>34</v>
      </c>
      <c r="C21" s="26">
        <v>51035921</v>
      </c>
      <c r="D21" s="26">
        <v>51527421</v>
      </c>
      <c r="E21" s="55">
        <v>47962566</v>
      </c>
      <c r="F21" s="55">
        <v>45286208.150000013</v>
      </c>
      <c r="G21" s="26">
        <v>20832937.120000005</v>
      </c>
      <c r="H21" s="26"/>
      <c r="I21" s="27"/>
      <c r="J21" s="27">
        <f t="shared" si="0"/>
        <v>0.43435826848797049</v>
      </c>
      <c r="K21" s="27">
        <f t="shared" si="1"/>
        <v>0</v>
      </c>
      <c r="L21" s="28">
        <f t="shared" si="2"/>
        <v>30694483.879999995</v>
      </c>
    </row>
    <row r="22" spans="2:12" ht="20.100000000000001" customHeight="1" x14ac:dyDescent="0.25">
      <c r="B22" s="25" t="s">
        <v>35</v>
      </c>
      <c r="C22" s="26">
        <v>133025569</v>
      </c>
      <c r="D22" s="26">
        <v>140359795</v>
      </c>
      <c r="E22" s="55">
        <v>130728784</v>
      </c>
      <c r="F22" s="55">
        <v>112969790.59</v>
      </c>
      <c r="G22" s="26">
        <v>52856186.280000001</v>
      </c>
      <c r="H22" s="26"/>
      <c r="I22" s="27"/>
      <c r="J22" s="27">
        <f t="shared" si="0"/>
        <v>0.40431942119189301</v>
      </c>
      <c r="K22" s="27">
        <f t="shared" si="1"/>
        <v>0</v>
      </c>
      <c r="L22" s="28">
        <f t="shared" si="2"/>
        <v>87503608.719999999</v>
      </c>
    </row>
    <row r="23" spans="2:12" ht="20.100000000000001" customHeight="1" x14ac:dyDescent="0.25">
      <c r="B23" s="25" t="s">
        <v>36</v>
      </c>
      <c r="C23" s="26">
        <v>240320809</v>
      </c>
      <c r="D23" s="26">
        <v>252194907</v>
      </c>
      <c r="E23" s="55">
        <v>235116968</v>
      </c>
      <c r="F23" s="55">
        <v>226833143.50000006</v>
      </c>
      <c r="G23" s="26">
        <v>107090680.86000004</v>
      </c>
      <c r="H23" s="26"/>
      <c r="I23" s="27"/>
      <c r="J23" s="27">
        <f t="shared" si="0"/>
        <v>0.45547831690310009</v>
      </c>
      <c r="K23" s="27">
        <f t="shared" si="1"/>
        <v>0</v>
      </c>
      <c r="L23" s="28">
        <f t="shared" si="2"/>
        <v>145104226.13999996</v>
      </c>
    </row>
    <row r="24" spans="2:12" ht="20.100000000000001" customHeight="1" x14ac:dyDescent="0.25">
      <c r="B24" s="25" t="s">
        <v>37</v>
      </c>
      <c r="C24" s="26">
        <v>197585774</v>
      </c>
      <c r="D24" s="26">
        <v>204918958</v>
      </c>
      <c r="E24" s="55">
        <v>192315973</v>
      </c>
      <c r="F24" s="55">
        <v>178937403.53999993</v>
      </c>
      <c r="G24" s="26">
        <v>85545712.719999999</v>
      </c>
      <c r="H24" s="26"/>
      <c r="I24" s="27"/>
      <c r="J24" s="27">
        <f t="shared" si="0"/>
        <v>0.44481855243505958</v>
      </c>
      <c r="K24" s="27">
        <f t="shared" si="1"/>
        <v>0</v>
      </c>
      <c r="L24" s="28">
        <f t="shared" si="2"/>
        <v>119373245.28</v>
      </c>
    </row>
    <row r="25" spans="2:12" ht="20.100000000000001" customHeight="1" x14ac:dyDescent="0.25">
      <c r="B25" s="25" t="s">
        <v>38</v>
      </c>
      <c r="C25" s="26">
        <v>301174024</v>
      </c>
      <c r="D25" s="26">
        <v>306593911</v>
      </c>
      <c r="E25" s="55">
        <v>290635720</v>
      </c>
      <c r="F25" s="55">
        <v>278083656.79000002</v>
      </c>
      <c r="G25" s="26">
        <v>126450344.12999994</v>
      </c>
      <c r="H25" s="26"/>
      <c r="I25" s="27"/>
      <c r="J25" s="27">
        <f t="shared" si="0"/>
        <v>0.43508190985609041</v>
      </c>
      <c r="K25" s="27">
        <f t="shared" si="1"/>
        <v>0</v>
      </c>
      <c r="L25" s="28">
        <f t="shared" si="2"/>
        <v>180143566.87000006</v>
      </c>
    </row>
    <row r="26" spans="2:12" ht="20.100000000000001" customHeight="1" x14ac:dyDescent="0.25">
      <c r="B26" s="25" t="s">
        <v>39</v>
      </c>
      <c r="C26" s="26">
        <v>270337130</v>
      </c>
      <c r="D26" s="26">
        <v>279988810</v>
      </c>
      <c r="E26" s="55">
        <v>264926534</v>
      </c>
      <c r="F26" s="55">
        <v>237820212.13999996</v>
      </c>
      <c r="G26" s="26">
        <v>113168447.23999998</v>
      </c>
      <c r="H26" s="26"/>
      <c r="I26" s="27"/>
      <c r="J26" s="27">
        <f t="shared" si="0"/>
        <v>0.42716916849106545</v>
      </c>
      <c r="K26" s="27">
        <f t="shared" si="1"/>
        <v>0</v>
      </c>
      <c r="L26" s="28">
        <f t="shared" si="2"/>
        <v>166820362.76000002</v>
      </c>
    </row>
    <row r="27" spans="2:12" ht="20.100000000000001" customHeight="1" x14ac:dyDescent="0.25">
      <c r="B27" s="25" t="s">
        <v>40</v>
      </c>
      <c r="C27" s="26">
        <v>136286161</v>
      </c>
      <c r="D27" s="26">
        <v>136760899</v>
      </c>
      <c r="E27" s="55">
        <v>128551043</v>
      </c>
      <c r="F27" s="55">
        <v>114227535.71000002</v>
      </c>
      <c r="G27" s="26">
        <v>55657623.019999981</v>
      </c>
      <c r="H27" s="26"/>
      <c r="I27" s="27"/>
      <c r="J27" s="27">
        <f t="shared" si="0"/>
        <v>0.43296127142274515</v>
      </c>
      <c r="K27" s="27">
        <f t="shared" si="1"/>
        <v>0</v>
      </c>
      <c r="L27" s="28">
        <f t="shared" si="2"/>
        <v>81103275.980000019</v>
      </c>
    </row>
    <row r="28" spans="2:12" ht="20.100000000000001" customHeight="1" x14ac:dyDescent="0.25">
      <c r="B28" s="25" t="s">
        <v>41</v>
      </c>
      <c r="C28" s="26">
        <v>93663736</v>
      </c>
      <c r="D28" s="26">
        <v>95179886</v>
      </c>
      <c r="E28" s="55">
        <v>92485576</v>
      </c>
      <c r="F28" s="55">
        <v>88159258.309999958</v>
      </c>
      <c r="G28" s="26">
        <v>37607150.830000021</v>
      </c>
      <c r="H28" s="26"/>
      <c r="I28" s="27"/>
      <c r="J28" s="27">
        <f t="shared" si="0"/>
        <v>0.40662720022417354</v>
      </c>
      <c r="K28" s="27">
        <f t="shared" si="1"/>
        <v>0</v>
      </c>
      <c r="L28" s="28">
        <f t="shared" si="2"/>
        <v>57572735.169999979</v>
      </c>
    </row>
    <row r="29" spans="2:12" ht="20.100000000000001" customHeight="1" x14ac:dyDescent="0.25">
      <c r="B29" s="25" t="s">
        <v>42</v>
      </c>
      <c r="C29" s="26">
        <v>68618575</v>
      </c>
      <c r="D29" s="26">
        <v>68643503</v>
      </c>
      <c r="E29" s="55">
        <v>65594478</v>
      </c>
      <c r="F29" s="55">
        <v>59678476.959999993</v>
      </c>
      <c r="G29" s="26">
        <v>27132004.209999993</v>
      </c>
      <c r="H29" s="26"/>
      <c r="I29" s="27"/>
      <c r="J29" s="27">
        <f t="shared" si="0"/>
        <v>0.41363244342000854</v>
      </c>
      <c r="K29" s="27">
        <f t="shared" si="1"/>
        <v>0</v>
      </c>
      <c r="L29" s="28">
        <f t="shared" si="2"/>
        <v>41511498.790000007</v>
      </c>
    </row>
    <row r="30" spans="2:12" ht="20.100000000000001" customHeight="1" x14ac:dyDescent="0.25">
      <c r="B30" s="25" t="s">
        <v>43</v>
      </c>
      <c r="C30" s="26">
        <v>73648490</v>
      </c>
      <c r="D30" s="26">
        <v>74244077</v>
      </c>
      <c r="E30" s="55">
        <v>66361396</v>
      </c>
      <c r="F30" s="55">
        <v>63895897.82</v>
      </c>
      <c r="G30" s="26">
        <v>28948669.609999992</v>
      </c>
      <c r="H30" s="26"/>
      <c r="I30" s="27"/>
      <c r="J30" s="27">
        <f t="shared" si="0"/>
        <v>0.43622755630396914</v>
      </c>
      <c r="K30" s="27">
        <f t="shared" si="1"/>
        <v>0</v>
      </c>
      <c r="L30" s="28">
        <f t="shared" si="2"/>
        <v>45295407.390000008</v>
      </c>
    </row>
    <row r="31" spans="2:12" ht="20.100000000000001" customHeight="1" x14ac:dyDescent="0.25">
      <c r="B31" s="25" t="s">
        <v>44</v>
      </c>
      <c r="C31" s="26">
        <v>152024837</v>
      </c>
      <c r="D31" s="26">
        <v>151925276</v>
      </c>
      <c r="E31" s="55">
        <v>141542492</v>
      </c>
      <c r="F31" s="55">
        <v>127818866.33999999</v>
      </c>
      <c r="G31" s="26">
        <v>55940222.879999965</v>
      </c>
      <c r="H31" s="26"/>
      <c r="I31" s="27"/>
      <c r="J31" s="27">
        <f t="shared" si="0"/>
        <v>0.39521858128652959</v>
      </c>
      <c r="K31" s="27">
        <f t="shared" si="1"/>
        <v>0</v>
      </c>
      <c r="L31" s="28">
        <f t="shared" si="2"/>
        <v>95985053.120000035</v>
      </c>
    </row>
    <row r="32" spans="2:12" ht="20.100000000000001" customHeight="1" x14ac:dyDescent="0.25">
      <c r="B32" s="25" t="s">
        <v>45</v>
      </c>
      <c r="C32" s="26">
        <v>83896944</v>
      </c>
      <c r="D32" s="26">
        <v>89353327</v>
      </c>
      <c r="E32" s="55">
        <v>83418889</v>
      </c>
      <c r="F32" s="55">
        <v>75911364.799999982</v>
      </c>
      <c r="G32" s="26">
        <v>34609438.61999999</v>
      </c>
      <c r="H32" s="26"/>
      <c r="I32" s="27"/>
      <c r="J32" s="27">
        <f t="shared" si="0"/>
        <v>0.41488731191325251</v>
      </c>
      <c r="K32" s="27">
        <f t="shared" si="1"/>
        <v>0</v>
      </c>
      <c r="L32" s="28">
        <f t="shared" si="2"/>
        <v>54743888.38000001</v>
      </c>
    </row>
    <row r="33" spans="2:14" ht="20.100000000000001" customHeight="1" x14ac:dyDescent="0.25">
      <c r="B33" s="25" t="s">
        <v>46</v>
      </c>
      <c r="C33" s="26">
        <v>42251922</v>
      </c>
      <c r="D33" s="26">
        <v>47726791</v>
      </c>
      <c r="E33" s="55">
        <v>44667694</v>
      </c>
      <c r="F33" s="55">
        <v>29524514.629999992</v>
      </c>
      <c r="G33" s="26">
        <v>19933131.920000013</v>
      </c>
      <c r="H33" s="26"/>
      <c r="I33" s="27"/>
      <c r="J33" s="27">
        <f t="shared" si="0"/>
        <v>0.44625388362336355</v>
      </c>
      <c r="K33" s="27">
        <f t="shared" si="1"/>
        <v>0</v>
      </c>
      <c r="L33" s="28">
        <f t="shared" si="2"/>
        <v>27793659.079999987</v>
      </c>
    </row>
    <row r="34" spans="2:14" ht="20.100000000000001" customHeight="1" x14ac:dyDescent="0.25">
      <c r="B34" s="25" t="s">
        <v>47</v>
      </c>
      <c r="C34" s="26">
        <v>100287225</v>
      </c>
      <c r="D34" s="26">
        <v>102295712</v>
      </c>
      <c r="E34" s="55">
        <v>98087389</v>
      </c>
      <c r="F34" s="55">
        <v>63661432.609999925</v>
      </c>
      <c r="G34" s="26">
        <v>43039801.709999993</v>
      </c>
      <c r="H34" s="26"/>
      <c r="I34" s="27"/>
      <c r="J34" s="27">
        <f t="shared" si="0"/>
        <v>0.43879036998324006</v>
      </c>
      <c r="K34" s="27">
        <f t="shared" si="1"/>
        <v>0</v>
      </c>
      <c r="L34" s="28">
        <f t="shared" si="2"/>
        <v>59255910.290000007</v>
      </c>
    </row>
    <row r="35" spans="2:14" ht="20.100000000000001" customHeight="1" x14ac:dyDescent="0.25">
      <c r="B35" s="25" t="s">
        <v>49</v>
      </c>
      <c r="C35" s="26">
        <v>2267878941</v>
      </c>
      <c r="D35" s="26">
        <v>2140208338</v>
      </c>
      <c r="E35" s="55">
        <v>1811783658</v>
      </c>
      <c r="F35" s="55">
        <v>1513148517.9200003</v>
      </c>
      <c r="G35" s="26">
        <v>862715491.66999972</v>
      </c>
      <c r="H35" s="26"/>
      <c r="I35" s="27"/>
      <c r="J35" s="27">
        <f t="shared" si="0"/>
        <v>0.47616915400503063</v>
      </c>
      <c r="K35" s="27">
        <f t="shared" si="1"/>
        <v>0</v>
      </c>
      <c r="L35" s="28">
        <f t="shared" si="2"/>
        <v>1277492846.3300004</v>
      </c>
    </row>
    <row r="36" spans="2:14" ht="20.100000000000001" customHeight="1" x14ac:dyDescent="0.25">
      <c r="B36" s="25" t="s">
        <v>50</v>
      </c>
      <c r="C36" s="26">
        <v>1156631592</v>
      </c>
      <c r="D36" s="26">
        <v>1061643247</v>
      </c>
      <c r="E36" s="55">
        <v>1060152344</v>
      </c>
      <c r="F36" s="55">
        <v>740408197.74000001</v>
      </c>
      <c r="G36" s="26">
        <v>592490627.70000029</v>
      </c>
      <c r="H36" s="26"/>
      <c r="I36" s="27"/>
      <c r="J36" s="27">
        <f t="shared" si="0"/>
        <v>0.558873100694668</v>
      </c>
      <c r="K36" s="27">
        <f t="shared" si="1"/>
        <v>0</v>
      </c>
      <c r="L36" s="28">
        <f t="shared" si="2"/>
        <v>469152619.29999971</v>
      </c>
    </row>
    <row r="37" spans="2:14" ht="20.100000000000001" customHeight="1" x14ac:dyDescent="0.25">
      <c r="B37" s="25" t="s">
        <v>51</v>
      </c>
      <c r="C37" s="26">
        <v>166765343</v>
      </c>
      <c r="D37" s="26">
        <v>161653812</v>
      </c>
      <c r="E37" s="55">
        <v>161526881</v>
      </c>
      <c r="F37" s="55">
        <v>150303553.10999998</v>
      </c>
      <c r="G37" s="26">
        <v>68672841.909999952</v>
      </c>
      <c r="H37" s="26"/>
      <c r="I37" s="27"/>
      <c r="J37" s="27">
        <f t="shared" si="0"/>
        <v>0.42514807123651421</v>
      </c>
      <c r="K37" s="27">
        <f t="shared" si="1"/>
        <v>0</v>
      </c>
      <c r="L37" s="28">
        <f t="shared" si="2"/>
        <v>92980970.090000048</v>
      </c>
    </row>
    <row r="38" spans="2:14" ht="20.100000000000001" customHeight="1" x14ac:dyDescent="0.25">
      <c r="B38" s="25" t="s">
        <v>52</v>
      </c>
      <c r="C38" s="26">
        <v>43073883</v>
      </c>
      <c r="D38" s="26">
        <v>43676366</v>
      </c>
      <c r="E38" s="55">
        <v>41539761</v>
      </c>
      <c r="F38" s="55">
        <v>39763524.200000003</v>
      </c>
      <c r="G38" s="26">
        <v>20314308.900000006</v>
      </c>
      <c r="H38" s="26"/>
      <c r="I38" s="27"/>
      <c r="J38" s="27">
        <f t="shared" si="0"/>
        <v>0.48903287864366879</v>
      </c>
      <c r="K38" s="27">
        <f t="shared" si="1"/>
        <v>0</v>
      </c>
      <c r="L38" s="28">
        <f t="shared" si="2"/>
        <v>23362057.099999994</v>
      </c>
    </row>
    <row r="39" spans="2:14" ht="20.100000000000001" customHeight="1" x14ac:dyDescent="0.25">
      <c r="B39" s="25" t="s">
        <v>53</v>
      </c>
      <c r="C39" s="26">
        <v>130842255</v>
      </c>
      <c r="D39" s="26">
        <v>136125780</v>
      </c>
      <c r="E39" s="55">
        <v>129988870</v>
      </c>
      <c r="F39" s="55">
        <v>124921391.28000003</v>
      </c>
      <c r="G39" s="26">
        <v>59090125.520000018</v>
      </c>
      <c r="H39" s="26"/>
      <c r="I39" s="27"/>
      <c r="J39" s="27">
        <f t="shared" si="0"/>
        <v>0.45457834597685187</v>
      </c>
      <c r="K39" s="27">
        <f t="shared" si="1"/>
        <v>0</v>
      </c>
      <c r="L39" s="28">
        <f t="shared" si="2"/>
        <v>77035654.479999989</v>
      </c>
    </row>
    <row r="40" spans="2:14" ht="20.100000000000001" customHeight="1" x14ac:dyDescent="0.25">
      <c r="B40" s="25" t="s">
        <v>54</v>
      </c>
      <c r="C40" s="26">
        <v>351195855</v>
      </c>
      <c r="D40" s="26">
        <v>359818600</v>
      </c>
      <c r="E40" s="55">
        <v>327060690</v>
      </c>
      <c r="F40" s="55">
        <v>311513276.9000001</v>
      </c>
      <c r="G40" s="26">
        <v>140215168.00999999</v>
      </c>
      <c r="H40" s="26"/>
      <c r="I40" s="27"/>
      <c r="J40" s="27">
        <f t="shared" si="0"/>
        <v>0.42871299516306893</v>
      </c>
      <c r="K40" s="27">
        <f t="shared" si="1"/>
        <v>0</v>
      </c>
      <c r="L40" s="28">
        <f t="shared" si="2"/>
        <v>219603431.99000001</v>
      </c>
    </row>
    <row r="41" spans="2:14" ht="20.100000000000001" customHeight="1" x14ac:dyDescent="0.25">
      <c r="B41" s="25" t="s">
        <v>55</v>
      </c>
      <c r="C41" s="26">
        <v>429401280</v>
      </c>
      <c r="D41" s="26">
        <v>440298821</v>
      </c>
      <c r="E41" s="55">
        <v>399821203</v>
      </c>
      <c r="F41" s="55">
        <v>389592928.60000002</v>
      </c>
      <c r="G41" s="26">
        <v>177228460.70999995</v>
      </c>
      <c r="H41" s="26"/>
      <c r="I41" s="27"/>
      <c r="J41" s="27">
        <f t="shared" si="0"/>
        <v>0.4432692898230311</v>
      </c>
      <c r="K41" s="27">
        <f t="shared" si="1"/>
        <v>0</v>
      </c>
      <c r="L41" s="28">
        <f t="shared" si="2"/>
        <v>263070360.29000005</v>
      </c>
      <c r="N41" s="75"/>
    </row>
    <row r="42" spans="2:14" ht="20.100000000000001" customHeight="1" x14ac:dyDescent="0.25">
      <c r="B42" s="25" t="s">
        <v>56</v>
      </c>
      <c r="C42" s="26">
        <v>415136666</v>
      </c>
      <c r="D42" s="26">
        <v>427476653</v>
      </c>
      <c r="E42" s="55">
        <v>394642282</v>
      </c>
      <c r="F42" s="55">
        <v>379101759.89000016</v>
      </c>
      <c r="G42" s="26">
        <v>171700433.33999982</v>
      </c>
      <c r="H42" s="26"/>
      <c r="I42" s="27"/>
      <c r="J42" s="27">
        <f t="shared" si="0"/>
        <v>0.43507865520603245</v>
      </c>
      <c r="K42" s="27">
        <f t="shared" si="1"/>
        <v>0</v>
      </c>
      <c r="L42" s="28">
        <f t="shared" si="2"/>
        <v>255776219.66000018</v>
      </c>
    </row>
    <row r="43" spans="2:14" ht="20.100000000000001" customHeight="1" x14ac:dyDescent="0.25">
      <c r="B43" s="25" t="s">
        <v>57</v>
      </c>
      <c r="C43" s="26">
        <v>230080234</v>
      </c>
      <c r="D43" s="26">
        <v>231814534</v>
      </c>
      <c r="E43" s="55">
        <v>216737371</v>
      </c>
      <c r="F43" s="55">
        <v>211892936.88</v>
      </c>
      <c r="G43" s="26">
        <v>97393243.299999967</v>
      </c>
      <c r="H43" s="26"/>
      <c r="I43" s="27"/>
      <c r="J43" s="27">
        <f t="shared" si="0"/>
        <v>0.44936063794923475</v>
      </c>
      <c r="K43" s="27">
        <f t="shared" si="1"/>
        <v>0</v>
      </c>
      <c r="L43" s="28">
        <f t="shared" si="2"/>
        <v>134421290.70000005</v>
      </c>
    </row>
    <row r="44" spans="2:14" ht="20.100000000000001" customHeight="1" x14ac:dyDescent="0.25">
      <c r="B44" s="25" t="s">
        <v>59</v>
      </c>
      <c r="C44" s="26">
        <v>23047000</v>
      </c>
      <c r="D44" s="26">
        <v>158061200</v>
      </c>
      <c r="E44" s="55">
        <v>138061200</v>
      </c>
      <c r="F44" s="55">
        <v>14536133.139999999</v>
      </c>
      <c r="G44" s="26">
        <v>6890452.2700000005</v>
      </c>
      <c r="H44" s="26"/>
      <c r="I44" s="27"/>
      <c r="J44" s="27">
        <f t="shared" ref="J44" si="3">IF(ISERROR(+G44/E44)=TRUE,0,++G44/E44)</f>
        <v>4.9908680136055608E-2</v>
      </c>
      <c r="K44" s="27">
        <f t="shared" ref="K44" si="4">IF(ISERROR(+H44/E44)=TRUE,0,++H44/E44)</f>
        <v>0</v>
      </c>
      <c r="L44" s="28">
        <f t="shared" ref="L44" si="5">+D44-G44</f>
        <v>151170747.72999999</v>
      </c>
    </row>
    <row r="45" spans="2:14" ht="20.100000000000001" customHeight="1" x14ac:dyDescent="0.25">
      <c r="B45" s="25" t="s">
        <v>62</v>
      </c>
      <c r="C45" s="26">
        <v>144634184</v>
      </c>
      <c r="D45" s="26">
        <v>152689442</v>
      </c>
      <c r="E45" s="55">
        <v>144623257</v>
      </c>
      <c r="F45" s="55">
        <v>132578061.96999991</v>
      </c>
      <c r="G45" s="26">
        <v>63229554.989999995</v>
      </c>
      <c r="H45" s="26"/>
      <c r="I45" s="27"/>
      <c r="J45" s="27">
        <f t="shared" ref="J45" si="6">IF(ISERROR(+G45/E45)=TRUE,0,++G45/E45)</f>
        <v>0.4372018463807657</v>
      </c>
      <c r="K45" s="27">
        <f t="shared" ref="K45" si="7">IF(ISERROR(+H45/E45)=TRUE,0,++H45/E45)</f>
        <v>0</v>
      </c>
      <c r="L45" s="28">
        <f t="shared" ref="L45" si="8">+D45-G45</f>
        <v>89459887.010000005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10349064130</v>
      </c>
      <c r="E46" s="51">
        <f t="shared" si="9"/>
        <v>9053708851</v>
      </c>
      <c r="F46" s="51">
        <f t="shared" si="9"/>
        <v>7851641567.7800007</v>
      </c>
      <c r="G46" s="51">
        <f t="shared" si="9"/>
        <v>4042567971.1699991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0.44650960591951105</v>
      </c>
      <c r="K46" s="52">
        <f>IF(ISERROR(+H46/E46)=TRUE,0,++H46/E46)</f>
        <v>0</v>
      </c>
      <c r="L46" s="53">
        <f>SUM(L13:L45)</f>
        <v>6306496158.829998</v>
      </c>
    </row>
    <row r="47" spans="2:14" x14ac:dyDescent="0.2">
      <c r="B47" s="11" t="s">
        <v>68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MAYO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10349.064130000001</v>
      </c>
      <c r="E53" s="22">
        <f>+E46/$C$51</f>
        <v>9053.7088509999994</v>
      </c>
      <c r="F53" s="64">
        <f>+F46/$C$51</f>
        <v>7851.6415677800005</v>
      </c>
      <c r="G53" s="64">
        <f>+G46/$C$51</f>
        <v>4042.5679711699991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67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0</v>
      </c>
      <c r="D13" s="8">
        <v>5972695</v>
      </c>
      <c r="E13" s="54">
        <v>2693510</v>
      </c>
      <c r="F13" s="54">
        <v>1842273.2499999998</v>
      </c>
      <c r="G13" s="8">
        <v>84063</v>
      </c>
      <c r="H13" s="8"/>
      <c r="I13" s="12">
        <f>IF(ISERROR(+#REF!/E13)=TRUE,0,++#REF!/E13)</f>
        <v>0</v>
      </c>
      <c r="J13" s="12">
        <f>IF(ISERROR(+G13/E13)=TRUE,0,++G13/E13)</f>
        <v>3.1209462745636733E-2</v>
      </c>
      <c r="K13" s="12">
        <f>IF(ISERROR(+H13/E13)=TRUE,0,++H13/E13)</f>
        <v>0</v>
      </c>
      <c r="L13" s="14">
        <f>+D13-G13</f>
        <v>5888632</v>
      </c>
    </row>
    <row r="14" spans="1:13" ht="20.100000000000001" customHeight="1" x14ac:dyDescent="0.25">
      <c r="B14" s="7" t="s">
        <v>27</v>
      </c>
      <c r="C14" s="9">
        <v>0</v>
      </c>
      <c r="D14" s="9">
        <v>61754</v>
      </c>
      <c r="E14" s="56">
        <v>61754</v>
      </c>
      <c r="F14" s="57">
        <v>61663.6</v>
      </c>
      <c r="G14" s="9">
        <v>43665.599999999999</v>
      </c>
      <c r="H14" s="9"/>
      <c r="I14" s="13">
        <f>IF(ISERROR(+#REF!/E14)=TRUE,0,++#REF!/E14)</f>
        <v>0</v>
      </c>
      <c r="J14" s="13">
        <f t="shared" ref="J14:J45" si="0">IF(ISERROR(+G14/E14)=TRUE,0,++G14/E14)</f>
        <v>0.7070894193088707</v>
      </c>
      <c r="K14" s="13">
        <f t="shared" ref="K14:K45" si="1">IF(ISERROR(+H14/E14)=TRUE,0,++H14/E14)</f>
        <v>0</v>
      </c>
      <c r="L14" s="15">
        <f t="shared" ref="L14:L45" si="2">+D14-G14</f>
        <v>18088.400000000001</v>
      </c>
    </row>
    <row r="15" spans="1:13" ht="20.100000000000001" customHeight="1" x14ac:dyDescent="0.25">
      <c r="B15" s="7" t="s">
        <v>28</v>
      </c>
      <c r="C15" s="9">
        <v>327959</v>
      </c>
      <c r="D15" s="9">
        <v>454088</v>
      </c>
      <c r="E15" s="56">
        <v>454088</v>
      </c>
      <c r="F15" s="57">
        <v>374188.33</v>
      </c>
      <c r="G15" s="9">
        <v>167499.02000000002</v>
      </c>
      <c r="H15" s="9"/>
      <c r="I15" s="13"/>
      <c r="J15" s="13">
        <f t="shared" si="0"/>
        <v>0.3688690738359085</v>
      </c>
      <c r="K15" s="13">
        <f t="shared" si="1"/>
        <v>0</v>
      </c>
      <c r="L15" s="15">
        <f t="shared" si="2"/>
        <v>286588.98</v>
      </c>
    </row>
    <row r="16" spans="1:13" ht="20.100000000000001" customHeight="1" x14ac:dyDescent="0.25">
      <c r="B16" s="7" t="s">
        <v>29</v>
      </c>
      <c r="C16" s="9">
        <v>0</v>
      </c>
      <c r="D16" s="9">
        <v>3679765</v>
      </c>
      <c r="E16" s="56">
        <v>3679765</v>
      </c>
      <c r="F16" s="57">
        <v>803243.38</v>
      </c>
      <c r="G16" s="9">
        <v>65660</v>
      </c>
      <c r="H16" s="9"/>
      <c r="I16" s="13"/>
      <c r="J16" s="13">
        <f t="shared" si="0"/>
        <v>1.7843530768948561E-2</v>
      </c>
      <c r="K16" s="13">
        <f t="shared" si="1"/>
        <v>0</v>
      </c>
      <c r="L16" s="15">
        <f t="shared" si="2"/>
        <v>3614105</v>
      </c>
    </row>
    <row r="17" spans="2:12" ht="20.100000000000001" customHeight="1" x14ac:dyDescent="0.25">
      <c r="B17" s="7" t="s">
        <v>30</v>
      </c>
      <c r="C17" s="9">
        <v>327959</v>
      </c>
      <c r="D17" s="9">
        <v>474027</v>
      </c>
      <c r="E17" s="56">
        <v>474027</v>
      </c>
      <c r="F17" s="57">
        <v>244678.57</v>
      </c>
      <c r="G17" s="9">
        <v>224212.33000000002</v>
      </c>
      <c r="H17" s="9"/>
      <c r="I17" s="13"/>
      <c r="J17" s="13">
        <f t="shared" si="0"/>
        <v>0.47299485050429618</v>
      </c>
      <c r="K17" s="13">
        <f t="shared" si="1"/>
        <v>0</v>
      </c>
      <c r="L17" s="15">
        <f t="shared" si="2"/>
        <v>249814.66999999998</v>
      </c>
    </row>
    <row r="18" spans="2:12" ht="20.100000000000001" customHeight="1" x14ac:dyDescent="0.25">
      <c r="B18" s="7" t="s">
        <v>31</v>
      </c>
      <c r="C18" s="9">
        <v>0</v>
      </c>
      <c r="D18" s="9">
        <v>334212</v>
      </c>
      <c r="E18" s="56">
        <v>334212</v>
      </c>
      <c r="F18" s="57">
        <v>276757.59999999998</v>
      </c>
      <c r="G18" s="9">
        <v>229288</v>
      </c>
      <c r="H18" s="9"/>
      <c r="I18" s="13"/>
      <c r="J18" s="13">
        <f t="shared" si="0"/>
        <v>0.68605555755029746</v>
      </c>
      <c r="K18" s="13">
        <f t="shared" si="1"/>
        <v>0</v>
      </c>
      <c r="L18" s="15">
        <f t="shared" si="2"/>
        <v>104924</v>
      </c>
    </row>
    <row r="19" spans="2:12" ht="20.100000000000001" customHeight="1" x14ac:dyDescent="0.25">
      <c r="B19" s="7" t="s">
        <v>32</v>
      </c>
      <c r="C19" s="9">
        <v>0</v>
      </c>
      <c r="D19" s="9">
        <v>500028</v>
      </c>
      <c r="E19" s="56">
        <v>500028</v>
      </c>
      <c r="F19" s="57">
        <v>412014.67</v>
      </c>
      <c r="G19" s="9">
        <v>225814</v>
      </c>
      <c r="H19" s="9"/>
      <c r="I19" s="13"/>
      <c r="J19" s="13">
        <f t="shared" si="0"/>
        <v>0.45160271024822612</v>
      </c>
      <c r="K19" s="13">
        <f t="shared" si="1"/>
        <v>0</v>
      </c>
      <c r="L19" s="15">
        <f t="shared" si="2"/>
        <v>274214</v>
      </c>
    </row>
    <row r="20" spans="2:12" ht="20.100000000000001" customHeight="1" x14ac:dyDescent="0.25">
      <c r="B20" s="7" t="s">
        <v>33</v>
      </c>
      <c r="C20" s="9">
        <v>0</v>
      </c>
      <c r="D20" s="9">
        <v>383472</v>
      </c>
      <c r="E20" s="56">
        <v>383472</v>
      </c>
      <c r="F20" s="57">
        <v>383389.24000000005</v>
      </c>
      <c r="G20" s="9">
        <v>350779.24000000005</v>
      </c>
      <c r="H20" s="9"/>
      <c r="I20" s="13"/>
      <c r="J20" s="13">
        <f t="shared" si="0"/>
        <v>0.91474537906287823</v>
      </c>
      <c r="K20" s="13">
        <f t="shared" si="1"/>
        <v>0</v>
      </c>
      <c r="L20" s="15">
        <f t="shared" si="2"/>
        <v>32692.759999999951</v>
      </c>
    </row>
    <row r="21" spans="2:12" ht="20.100000000000001" customHeight="1" x14ac:dyDescent="0.25">
      <c r="B21" s="7" t="s">
        <v>34</v>
      </c>
      <c r="C21" s="9">
        <v>0</v>
      </c>
      <c r="D21" s="9">
        <v>155363</v>
      </c>
      <c r="E21" s="56">
        <v>155363</v>
      </c>
      <c r="F21" s="57">
        <v>146250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155363</v>
      </c>
    </row>
    <row r="22" spans="2:12" ht="20.100000000000001" customHeight="1" x14ac:dyDescent="0.25">
      <c r="B22" s="7" t="s">
        <v>35</v>
      </c>
      <c r="C22" s="9">
        <v>327959</v>
      </c>
      <c r="D22" s="9">
        <v>503204</v>
      </c>
      <c r="E22" s="56">
        <v>503204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503204</v>
      </c>
    </row>
    <row r="23" spans="2:12" ht="20.100000000000001" customHeight="1" x14ac:dyDescent="0.25">
      <c r="B23" s="7" t="s">
        <v>36</v>
      </c>
      <c r="C23" s="9">
        <v>0</v>
      </c>
      <c r="D23" s="9">
        <v>392053</v>
      </c>
      <c r="E23" s="56">
        <v>392053</v>
      </c>
      <c r="F23" s="57">
        <v>348513.18</v>
      </c>
      <c r="G23" s="9">
        <v>67914.19</v>
      </c>
      <c r="H23" s="9"/>
      <c r="I23" s="13"/>
      <c r="J23" s="13">
        <f t="shared" si="0"/>
        <v>0.17322706368781773</v>
      </c>
      <c r="K23" s="13">
        <f t="shared" si="1"/>
        <v>0</v>
      </c>
      <c r="L23" s="15">
        <f t="shared" si="2"/>
        <v>324138.81</v>
      </c>
    </row>
    <row r="24" spans="2:12" ht="20.100000000000001" customHeight="1" x14ac:dyDescent="0.25">
      <c r="B24" s="7" t="s">
        <v>37</v>
      </c>
      <c r="C24" s="9">
        <v>0</v>
      </c>
      <c r="D24" s="9">
        <v>266282</v>
      </c>
      <c r="E24" s="56">
        <v>429394</v>
      </c>
      <c r="F24" s="57">
        <v>96107.599999999991</v>
      </c>
      <c r="G24" s="9">
        <v>35815</v>
      </c>
      <c r="H24" s="9"/>
      <c r="I24" s="13"/>
      <c r="J24" s="13">
        <f t="shared" si="0"/>
        <v>8.3408245108222284E-2</v>
      </c>
      <c r="K24" s="13">
        <f t="shared" si="1"/>
        <v>0</v>
      </c>
      <c r="L24" s="15">
        <f t="shared" si="2"/>
        <v>230467</v>
      </c>
    </row>
    <row r="25" spans="2:12" ht="20.100000000000001" customHeight="1" x14ac:dyDescent="0.25">
      <c r="B25" s="7" t="s">
        <v>38</v>
      </c>
      <c r="C25" s="9">
        <v>0</v>
      </c>
      <c r="D25" s="9">
        <v>400219</v>
      </c>
      <c r="E25" s="56">
        <v>400219</v>
      </c>
      <c r="F25" s="57">
        <v>396404.72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400219</v>
      </c>
    </row>
    <row r="26" spans="2:12" ht="20.100000000000001" customHeight="1" x14ac:dyDescent="0.25">
      <c r="B26" s="7" t="s">
        <v>39</v>
      </c>
      <c r="C26" s="9">
        <v>0</v>
      </c>
      <c r="D26" s="9">
        <v>210915</v>
      </c>
      <c r="E26" s="56">
        <v>210915</v>
      </c>
      <c r="F26" s="57">
        <v>209681</v>
      </c>
      <c r="G26" s="9">
        <v>144550</v>
      </c>
      <c r="H26" s="9"/>
      <c r="I26" s="13"/>
      <c r="J26" s="13">
        <f t="shared" si="0"/>
        <v>0.68534717777303655</v>
      </c>
      <c r="K26" s="13">
        <f t="shared" si="1"/>
        <v>0</v>
      </c>
      <c r="L26" s="15">
        <f t="shared" si="2"/>
        <v>66365</v>
      </c>
    </row>
    <row r="27" spans="2:12" ht="20.100000000000001" customHeight="1" x14ac:dyDescent="0.25">
      <c r="B27" s="7" t="s">
        <v>40</v>
      </c>
      <c r="C27" s="9">
        <v>0</v>
      </c>
      <c r="D27" s="9">
        <v>942887</v>
      </c>
      <c r="E27" s="56">
        <v>942887</v>
      </c>
      <c r="F27" s="57">
        <v>810747.47</v>
      </c>
      <c r="G27" s="9">
        <v>106502.59</v>
      </c>
      <c r="H27" s="9"/>
      <c r="I27" s="13"/>
      <c r="J27" s="13">
        <f t="shared" si="0"/>
        <v>0.11295371555658312</v>
      </c>
      <c r="K27" s="13">
        <f t="shared" si="1"/>
        <v>0</v>
      </c>
      <c r="L27" s="15">
        <f t="shared" si="2"/>
        <v>836384.41</v>
      </c>
    </row>
    <row r="28" spans="2:12" ht="20.100000000000001" customHeight="1" x14ac:dyDescent="0.25">
      <c r="B28" s="7" t="s">
        <v>41</v>
      </c>
      <c r="C28" s="9">
        <v>0</v>
      </c>
      <c r="D28" s="9">
        <v>322141</v>
      </c>
      <c r="E28" s="56">
        <v>322141</v>
      </c>
      <c r="F28" s="57">
        <v>316748.89</v>
      </c>
      <c r="G28" s="9">
        <v>103889.23000000001</v>
      </c>
      <c r="H28" s="9"/>
      <c r="I28" s="13"/>
      <c r="J28" s="13">
        <f t="shared" si="0"/>
        <v>0.32249614299328561</v>
      </c>
      <c r="K28" s="13">
        <f t="shared" si="1"/>
        <v>0</v>
      </c>
      <c r="L28" s="15">
        <f t="shared" si="2"/>
        <v>218251.77</v>
      </c>
    </row>
    <row r="29" spans="2:12" ht="20.100000000000001" customHeight="1" x14ac:dyDescent="0.25">
      <c r="B29" s="7" t="s">
        <v>42</v>
      </c>
      <c r="C29" s="9">
        <v>0</v>
      </c>
      <c r="D29" s="9">
        <v>22935</v>
      </c>
      <c r="E29" s="56">
        <v>22935</v>
      </c>
      <c r="F29" s="57">
        <v>22930</v>
      </c>
      <c r="G29" s="9">
        <v>1930</v>
      </c>
      <c r="H29" s="9"/>
      <c r="I29" s="13"/>
      <c r="J29" s="13">
        <f t="shared" si="0"/>
        <v>8.4150861129278401E-2</v>
      </c>
      <c r="K29" s="13">
        <f t="shared" si="1"/>
        <v>0</v>
      </c>
      <c r="L29" s="15">
        <f t="shared" si="2"/>
        <v>21005</v>
      </c>
    </row>
    <row r="30" spans="2:12" ht="20.100000000000001" customHeight="1" x14ac:dyDescent="0.25">
      <c r="B30" s="7" t="s">
        <v>43</v>
      </c>
      <c r="C30" s="9">
        <v>0</v>
      </c>
      <c r="D30" s="9">
        <v>615593</v>
      </c>
      <c r="E30" s="56">
        <v>615593</v>
      </c>
      <c r="F30" s="57">
        <v>204894.90000000002</v>
      </c>
      <c r="G30" s="9">
        <v>103041.2</v>
      </c>
      <c r="H30" s="9"/>
      <c r="I30" s="13"/>
      <c r="J30" s="13">
        <f t="shared" si="0"/>
        <v>0.1673852691632296</v>
      </c>
      <c r="K30" s="13">
        <f t="shared" si="1"/>
        <v>0</v>
      </c>
      <c r="L30" s="15">
        <f t="shared" si="2"/>
        <v>512551.8</v>
      </c>
    </row>
    <row r="31" spans="2:12" ht="20.100000000000001" customHeight="1" x14ac:dyDescent="0.25">
      <c r="B31" s="7" t="s">
        <v>44</v>
      </c>
      <c r="C31" s="9">
        <v>0</v>
      </c>
      <c r="D31" s="9">
        <v>212855</v>
      </c>
      <c r="E31" s="56">
        <v>212855</v>
      </c>
      <c r="F31" s="57">
        <v>207058.75</v>
      </c>
      <c r="G31" s="9">
        <v>158076.6</v>
      </c>
      <c r="H31" s="9"/>
      <c r="I31" s="13"/>
      <c r="J31" s="13">
        <f t="shared" si="0"/>
        <v>0.74264922130088562</v>
      </c>
      <c r="K31" s="13">
        <f t="shared" si="1"/>
        <v>0</v>
      </c>
      <c r="L31" s="15">
        <f t="shared" si="2"/>
        <v>54778.399999999994</v>
      </c>
    </row>
    <row r="32" spans="2:12" ht="20.100000000000001" customHeight="1" x14ac:dyDescent="0.25">
      <c r="B32" s="7" t="s">
        <v>45</v>
      </c>
      <c r="C32" s="9">
        <v>327959</v>
      </c>
      <c r="D32" s="9">
        <v>516922</v>
      </c>
      <c r="E32" s="56">
        <v>516922</v>
      </c>
      <c r="F32" s="57">
        <v>326197.5</v>
      </c>
      <c r="G32" s="9">
        <v>83182</v>
      </c>
      <c r="H32" s="9"/>
      <c r="I32" s="13"/>
      <c r="J32" s="13">
        <f t="shared" si="0"/>
        <v>0.16091789476942361</v>
      </c>
      <c r="K32" s="13">
        <f t="shared" si="1"/>
        <v>0</v>
      </c>
      <c r="L32" s="15">
        <f t="shared" si="2"/>
        <v>433740</v>
      </c>
    </row>
    <row r="33" spans="2:12" ht="20.100000000000001" customHeight="1" x14ac:dyDescent="0.25">
      <c r="B33" s="7" t="s">
        <v>46</v>
      </c>
      <c r="C33" s="9">
        <v>0</v>
      </c>
      <c r="D33" s="9">
        <v>271196</v>
      </c>
      <c r="E33" s="56">
        <v>271196</v>
      </c>
      <c r="F33" s="57">
        <v>93878.399999999994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271196</v>
      </c>
    </row>
    <row r="34" spans="2:12" ht="20.100000000000001" customHeight="1" x14ac:dyDescent="0.25">
      <c r="B34" s="7" t="s">
        <v>47</v>
      </c>
      <c r="C34" s="9">
        <v>0</v>
      </c>
      <c r="D34" s="9">
        <v>27000</v>
      </c>
      <c r="E34" s="56">
        <v>27000</v>
      </c>
      <c r="F34" s="57">
        <v>26950.13</v>
      </c>
      <c r="G34" s="9">
        <v>23190.13</v>
      </c>
      <c r="H34" s="9"/>
      <c r="I34" s="13"/>
      <c r="J34" s="13">
        <f t="shared" si="0"/>
        <v>0.85889370370370377</v>
      </c>
      <c r="K34" s="13">
        <f t="shared" si="1"/>
        <v>0</v>
      </c>
      <c r="L34" s="15">
        <f t="shared" si="2"/>
        <v>3809.869999999999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6">
        <v>0</v>
      </c>
      <c r="F35" s="57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6">
        <v>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6">
        <v>0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1464037</v>
      </c>
      <c r="D38" s="9">
        <v>3096329</v>
      </c>
      <c r="E38" s="56">
        <v>3014419</v>
      </c>
      <c r="F38" s="57">
        <v>1700936.48</v>
      </c>
      <c r="G38" s="9">
        <v>398228.88999999996</v>
      </c>
      <c r="H38" s="9"/>
      <c r="I38" s="13"/>
      <c r="J38" s="13">
        <f t="shared" si="0"/>
        <v>0.13210800820987392</v>
      </c>
      <c r="K38" s="13">
        <f t="shared" si="1"/>
        <v>0</v>
      </c>
      <c r="L38" s="15">
        <f t="shared" si="2"/>
        <v>2698100.11</v>
      </c>
    </row>
    <row r="39" spans="2:12" ht="20.100000000000001" customHeight="1" x14ac:dyDescent="0.25">
      <c r="B39" s="7" t="s">
        <v>52</v>
      </c>
      <c r="C39" s="9">
        <v>0</v>
      </c>
      <c r="D39" s="9">
        <v>241373</v>
      </c>
      <c r="E39" s="56">
        <v>241373</v>
      </c>
      <c r="F39" s="57">
        <v>27000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241373</v>
      </c>
    </row>
    <row r="40" spans="2:12" ht="20.100000000000001" customHeight="1" x14ac:dyDescent="0.25">
      <c r="B40" s="7" t="s">
        <v>53</v>
      </c>
      <c r="C40" s="9">
        <v>327959</v>
      </c>
      <c r="D40" s="9">
        <v>920518</v>
      </c>
      <c r="E40" s="56">
        <v>920518</v>
      </c>
      <c r="F40" s="57">
        <v>418033.33999999997</v>
      </c>
      <c r="G40" s="9">
        <v>57450.720000000001</v>
      </c>
      <c r="H40" s="9"/>
      <c r="I40" s="13"/>
      <c r="J40" s="13">
        <f t="shared" si="0"/>
        <v>6.2411294510264871E-2</v>
      </c>
      <c r="K40" s="13">
        <f t="shared" si="1"/>
        <v>0</v>
      </c>
      <c r="L40" s="15">
        <f t="shared" si="2"/>
        <v>863067.28</v>
      </c>
    </row>
    <row r="41" spans="2:12" ht="20.100000000000001" customHeight="1" x14ac:dyDescent="0.25">
      <c r="B41" s="7" t="s">
        <v>54</v>
      </c>
      <c r="C41" s="9">
        <v>0</v>
      </c>
      <c r="D41" s="9">
        <v>349086</v>
      </c>
      <c r="E41" s="56">
        <v>293785</v>
      </c>
      <c r="F41" s="57">
        <v>238508.97</v>
      </c>
      <c r="G41" s="9">
        <v>139475</v>
      </c>
      <c r="H41" s="9"/>
      <c r="I41" s="13"/>
      <c r="J41" s="13">
        <f t="shared" si="0"/>
        <v>0.47475194444917201</v>
      </c>
      <c r="K41" s="13">
        <f t="shared" si="1"/>
        <v>0</v>
      </c>
      <c r="L41" s="15">
        <f t="shared" si="2"/>
        <v>209611</v>
      </c>
    </row>
    <row r="42" spans="2:12" ht="20.100000000000001" customHeight="1" x14ac:dyDescent="0.25">
      <c r="B42" s="7" t="s">
        <v>55</v>
      </c>
      <c r="C42" s="9">
        <v>0</v>
      </c>
      <c r="D42" s="9">
        <v>459548</v>
      </c>
      <c r="E42" s="56">
        <v>459548</v>
      </c>
      <c r="F42" s="57">
        <v>347557.4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459548</v>
      </c>
    </row>
    <row r="43" spans="2:12" ht="20.100000000000001" customHeight="1" x14ac:dyDescent="0.25">
      <c r="B43" s="7" t="s">
        <v>56</v>
      </c>
      <c r="C43" s="9">
        <v>0</v>
      </c>
      <c r="D43" s="9">
        <v>632059</v>
      </c>
      <c r="E43" s="56">
        <v>632059</v>
      </c>
      <c r="F43" s="57">
        <v>627038.74</v>
      </c>
      <c r="G43" s="9">
        <v>545678.74</v>
      </c>
      <c r="H43" s="9"/>
      <c r="I43" s="13"/>
      <c r="J43" s="13">
        <f t="shared" ref="J43" si="3">IF(ISERROR(+G43/E43)=TRUE,0,++G43/E43)</f>
        <v>0.86333513168865561</v>
      </c>
      <c r="K43" s="13">
        <f t="shared" ref="K43" si="4">IF(ISERROR(+H43/E43)=TRUE,0,++H43/E43)</f>
        <v>0</v>
      </c>
      <c r="L43" s="15">
        <f t="shared" ref="L43" si="5">+D43-G43</f>
        <v>86380.260000000009</v>
      </c>
    </row>
    <row r="44" spans="2:12" ht="20.100000000000001" customHeight="1" x14ac:dyDescent="0.25">
      <c r="B44" s="7" t="s">
        <v>57</v>
      </c>
      <c r="C44" s="9">
        <v>0</v>
      </c>
      <c r="D44" s="9">
        <v>545468</v>
      </c>
      <c r="E44" s="56">
        <v>545468</v>
      </c>
      <c r="F44" s="57">
        <v>379751.65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545468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6">
        <v>0</v>
      </c>
      <c r="F45" s="57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0" t="s">
        <v>4</v>
      </c>
      <c r="C46" s="51">
        <f t="shared" ref="C46:H46" si="6">SUM(C13:C45)</f>
        <v>3103832</v>
      </c>
      <c r="D46" s="51">
        <f t="shared" si="6"/>
        <v>22963987</v>
      </c>
      <c r="E46" s="51">
        <f t="shared" si="6"/>
        <v>19710703</v>
      </c>
      <c r="F46" s="51">
        <f t="shared" si="6"/>
        <v>11343397.76</v>
      </c>
      <c r="G46" s="51">
        <f t="shared" si="6"/>
        <v>3359905.4800000004</v>
      </c>
      <c r="H46" s="51">
        <f t="shared" si="6"/>
        <v>0</v>
      </c>
      <c r="I46" s="52">
        <f>IF(ISERROR(+#REF!/E46)=TRUE,0,++#REF!/E46)</f>
        <v>0</v>
      </c>
      <c r="J46" s="52">
        <f>IF(ISERROR(+G46/E46)=TRUE,0,++G46/E46)</f>
        <v>0.17046096630850763</v>
      </c>
      <c r="K46" s="52">
        <f>IF(ISERROR(+H46/E46)=TRUE,0,++H46/E46)</f>
        <v>0</v>
      </c>
      <c r="L46" s="53">
        <f>SUM(L13:L45)</f>
        <v>19604081.520000003</v>
      </c>
    </row>
    <row r="47" spans="2:12" x14ac:dyDescent="0.2">
      <c r="B47" s="11" t="s">
        <v>68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MAYO
(4)</v>
      </c>
      <c r="K52" s="23"/>
    </row>
    <row r="53" spans="2:11" s="22" customFormat="1" x14ac:dyDescent="0.25">
      <c r="B53" s="22" t="s">
        <v>24</v>
      </c>
      <c r="C53" s="38">
        <f>+C46/$C$51</f>
        <v>3.1038320000000001</v>
      </c>
      <c r="D53" s="38">
        <f>+D46/$C$51</f>
        <v>22.963986999999999</v>
      </c>
      <c r="E53" s="38">
        <f>+E46/$C$51</f>
        <v>19.710702999999999</v>
      </c>
      <c r="F53" s="38">
        <f>+F46/$C$51</f>
        <v>11.34339776</v>
      </c>
      <c r="G53" s="38">
        <f>+G46/$C$51</f>
        <v>3.3599054800000006</v>
      </c>
      <c r="K53" s="23"/>
    </row>
    <row r="54" spans="2:11" s="22" customFormat="1" x14ac:dyDescent="0.25">
      <c r="C54" s="38"/>
      <c r="D54" s="38"/>
      <c r="E54" s="38"/>
      <c r="F54" s="38"/>
      <c r="G54" s="38"/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67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162785269</v>
      </c>
      <c r="E46" s="61">
        <v>131349935</v>
      </c>
      <c r="F46" s="61">
        <v>59301589.069999993</v>
      </c>
      <c r="G46" s="42">
        <v>15453548.67</v>
      </c>
      <c r="H46" s="9"/>
      <c r="I46" s="13">
        <f>IF(ISERROR(+#REF!/E46)=TRUE,0,++#REF!/E46)</f>
        <v>0</v>
      </c>
      <c r="J46" s="13">
        <f t="shared" si="0"/>
        <v>0.11765174204311558</v>
      </c>
      <c r="K46" s="13">
        <f t="shared" si="1"/>
        <v>0</v>
      </c>
      <c r="L46" s="15">
        <f t="shared" si="2"/>
        <v>147331720.33000001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162785269</v>
      </c>
      <c r="E47" s="62">
        <f t="shared" si="15"/>
        <v>131349935</v>
      </c>
      <c r="F47" s="62">
        <f t="shared" si="15"/>
        <v>59301589.069999993</v>
      </c>
      <c r="G47" s="62">
        <f t="shared" si="15"/>
        <v>15453548.67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0.11765174204311558</v>
      </c>
      <c r="K47" s="52">
        <f>IF(ISERROR(+H47/E47)=TRUE,0,++H47/E47)</f>
        <v>0</v>
      </c>
      <c r="L47" s="53">
        <f>SUM(L13:L46)</f>
        <v>147331720.33000001</v>
      </c>
    </row>
    <row r="48" spans="2:12" x14ac:dyDescent="0.2">
      <c r="B48" s="11" t="s">
        <v>68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MAYO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162.785269</v>
      </c>
      <c r="E54" s="38">
        <f t="shared" si="16"/>
        <v>131.34993499999999</v>
      </c>
      <c r="F54" s="38">
        <f t="shared" si="16"/>
        <v>59.301589069999991</v>
      </c>
      <c r="G54" s="38">
        <f t="shared" si="16"/>
        <v>15.45354867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8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67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65</v>
      </c>
      <c r="C13" s="43">
        <v>0</v>
      </c>
      <c r="D13" s="43">
        <v>1119983</v>
      </c>
      <c r="E13" s="58">
        <v>1119983</v>
      </c>
      <c r="F13" s="58">
        <v>274600</v>
      </c>
      <c r="G13" s="41">
        <v>34900</v>
      </c>
      <c r="H13" s="26"/>
      <c r="I13" s="27">
        <f>IF(ISERROR(+#REF!/E13)=TRUE,0,++#REF!/E13)</f>
        <v>0</v>
      </c>
      <c r="J13" s="27">
        <f>IF(ISERROR(+G13/E13)=TRUE,0,++G13/E13)</f>
        <v>3.1161187268021032E-2</v>
      </c>
      <c r="K13" s="27">
        <f>IF(ISERROR(+H13/E13)=TRUE,0,++H13/E13)</f>
        <v>0</v>
      </c>
      <c r="L13" s="28">
        <f>+D13-G13</f>
        <v>1085083</v>
      </c>
    </row>
    <row r="14" spans="1:13" ht="20.100000000000001" customHeight="1" x14ac:dyDescent="0.25">
      <c r="B14" s="29" t="s">
        <v>60</v>
      </c>
      <c r="C14" s="43">
        <v>0</v>
      </c>
      <c r="D14" s="43">
        <v>774076</v>
      </c>
      <c r="E14" s="58">
        <v>774076</v>
      </c>
      <c r="F14" s="58">
        <v>700557.81</v>
      </c>
      <c r="G14" s="41">
        <v>464504.84</v>
      </c>
      <c r="H14" s="26"/>
      <c r="I14" s="27"/>
      <c r="J14" s="27">
        <f t="shared" ref="J14" si="0">IF(ISERROR(+G14/E14)=TRUE,0,++G14/E14)</f>
        <v>0.60007652995313121</v>
      </c>
      <c r="K14" s="27">
        <f t="shared" ref="K14" si="1">IF(ISERROR(+H14/E14)=TRUE,0,++H14/E14)</f>
        <v>0</v>
      </c>
      <c r="L14" s="28">
        <f t="shared" ref="L14" si="2">+D14-G14</f>
        <v>309571.15999999997</v>
      </c>
    </row>
    <row r="15" spans="1:13" ht="20.100000000000001" customHeight="1" x14ac:dyDescent="0.25">
      <c r="B15" s="29" t="s">
        <v>61</v>
      </c>
      <c r="C15" s="43">
        <v>0</v>
      </c>
      <c r="D15" s="43">
        <v>10823105</v>
      </c>
      <c r="E15" s="58">
        <v>10798831</v>
      </c>
      <c r="F15" s="58">
        <v>7439307.79</v>
      </c>
      <c r="G15" s="41">
        <v>4283019.07</v>
      </c>
      <c r="H15" s="26"/>
      <c r="I15" s="27"/>
      <c r="J15" s="27">
        <f t="shared" ref="J15:J43" si="3">IF(ISERROR(+G15/E15)=TRUE,0,++G15/E15)</f>
        <v>0.39661877012428476</v>
      </c>
      <c r="K15" s="27">
        <f t="shared" ref="K15:K43" si="4">IF(ISERROR(+H15/E15)=TRUE,0,++H15/E15)</f>
        <v>0</v>
      </c>
      <c r="L15" s="28">
        <f t="shared" ref="L15:L43" si="5">+D15-G15</f>
        <v>6540085.9299999997</v>
      </c>
    </row>
    <row r="16" spans="1:13" ht="20.100000000000001" customHeight="1" x14ac:dyDescent="0.25">
      <c r="B16" s="29" t="s">
        <v>29</v>
      </c>
      <c r="C16" s="43">
        <v>0</v>
      </c>
      <c r="D16" s="43">
        <v>16508262</v>
      </c>
      <c r="E16" s="58">
        <v>16449445</v>
      </c>
      <c r="F16" s="58">
        <v>9821797.8100000005</v>
      </c>
      <c r="G16" s="41">
        <v>6427898.2399999993</v>
      </c>
      <c r="H16" s="26"/>
      <c r="I16" s="27"/>
      <c r="J16" s="27">
        <f t="shared" si="3"/>
        <v>0.3907668763292621</v>
      </c>
      <c r="K16" s="27">
        <f t="shared" si="4"/>
        <v>0</v>
      </c>
      <c r="L16" s="28">
        <f t="shared" si="5"/>
        <v>10080363.760000002</v>
      </c>
    </row>
    <row r="17" spans="2:12" ht="20.100000000000001" customHeight="1" x14ac:dyDescent="0.25">
      <c r="B17" s="29" t="s">
        <v>30</v>
      </c>
      <c r="C17" s="43">
        <v>0</v>
      </c>
      <c r="D17" s="43">
        <v>2234854</v>
      </c>
      <c r="E17" s="58">
        <v>2234854</v>
      </c>
      <c r="F17" s="58">
        <v>1263859.02</v>
      </c>
      <c r="G17" s="41">
        <v>333505.65000000002</v>
      </c>
      <c r="H17" s="26"/>
      <c r="I17" s="27"/>
      <c r="J17" s="27">
        <f t="shared" si="3"/>
        <v>0.14922927851215337</v>
      </c>
      <c r="K17" s="27">
        <f t="shared" si="4"/>
        <v>0</v>
      </c>
      <c r="L17" s="28">
        <f t="shared" si="5"/>
        <v>1901348.35</v>
      </c>
    </row>
    <row r="18" spans="2:12" ht="20.100000000000001" customHeight="1" x14ac:dyDescent="0.25">
      <c r="B18" s="29" t="s">
        <v>31</v>
      </c>
      <c r="C18" s="43">
        <v>0</v>
      </c>
      <c r="D18" s="43">
        <v>40766938</v>
      </c>
      <c r="E18" s="58">
        <v>36466938</v>
      </c>
      <c r="F18" s="58">
        <v>29082713.520000011</v>
      </c>
      <c r="G18" s="41">
        <v>16468021.450000003</v>
      </c>
      <c r="H18" s="26"/>
      <c r="I18" s="27"/>
      <c r="J18" s="27">
        <f t="shared" si="3"/>
        <v>0.45158772173303946</v>
      </c>
      <c r="K18" s="27">
        <f t="shared" si="4"/>
        <v>0</v>
      </c>
      <c r="L18" s="28">
        <f t="shared" si="5"/>
        <v>24298916.549999997</v>
      </c>
    </row>
    <row r="19" spans="2:12" ht="20.100000000000001" customHeight="1" x14ac:dyDescent="0.25">
      <c r="B19" s="29" t="s">
        <v>32</v>
      </c>
      <c r="C19" s="43">
        <v>0</v>
      </c>
      <c r="D19" s="43">
        <v>22035117</v>
      </c>
      <c r="E19" s="58">
        <v>22035117</v>
      </c>
      <c r="F19" s="58">
        <v>15463899.26</v>
      </c>
      <c r="G19" s="41">
        <v>6630986.6299999999</v>
      </c>
      <c r="H19" s="26"/>
      <c r="I19" s="27"/>
      <c r="J19" s="27">
        <f t="shared" si="3"/>
        <v>0.30092813348801367</v>
      </c>
      <c r="K19" s="27">
        <f t="shared" si="4"/>
        <v>0</v>
      </c>
      <c r="L19" s="28">
        <f t="shared" si="5"/>
        <v>15404130.370000001</v>
      </c>
    </row>
    <row r="20" spans="2:12" ht="20.100000000000001" customHeight="1" x14ac:dyDescent="0.25">
      <c r="B20" s="29" t="s">
        <v>33</v>
      </c>
      <c r="C20" s="43">
        <v>0</v>
      </c>
      <c r="D20" s="43">
        <v>26274018</v>
      </c>
      <c r="E20" s="58">
        <v>26274018</v>
      </c>
      <c r="F20" s="58">
        <v>21356443.43</v>
      </c>
      <c r="G20" s="41">
        <v>11193596.09</v>
      </c>
      <c r="H20" s="26"/>
      <c r="I20" s="27"/>
      <c r="J20" s="27">
        <f t="shared" si="3"/>
        <v>0.42603290025910767</v>
      </c>
      <c r="K20" s="27">
        <f t="shared" si="4"/>
        <v>0</v>
      </c>
      <c r="L20" s="28">
        <f t="shared" si="5"/>
        <v>15080421.91</v>
      </c>
    </row>
    <row r="21" spans="2:12" ht="20.100000000000001" customHeight="1" x14ac:dyDescent="0.25">
      <c r="B21" s="29" t="s">
        <v>34</v>
      </c>
      <c r="C21" s="43">
        <v>0</v>
      </c>
      <c r="D21" s="43">
        <v>2320567</v>
      </c>
      <c r="E21" s="58">
        <v>2320567</v>
      </c>
      <c r="F21" s="58">
        <v>2098723.3199999998</v>
      </c>
      <c r="G21" s="41">
        <v>1080859.18</v>
      </c>
      <c r="H21" s="26"/>
      <c r="I21" s="27"/>
      <c r="J21" s="27">
        <f t="shared" si="3"/>
        <v>0.4657737440892678</v>
      </c>
      <c r="K21" s="27">
        <f t="shared" si="4"/>
        <v>0</v>
      </c>
      <c r="L21" s="28">
        <f t="shared" si="5"/>
        <v>1239707.82</v>
      </c>
    </row>
    <row r="22" spans="2:12" ht="20.100000000000001" customHeight="1" x14ac:dyDescent="0.25">
      <c r="B22" s="29" t="s">
        <v>35</v>
      </c>
      <c r="C22" s="43">
        <v>0</v>
      </c>
      <c r="D22" s="43">
        <v>6900522</v>
      </c>
      <c r="E22" s="58">
        <v>6900522</v>
      </c>
      <c r="F22" s="58">
        <v>5081494.1099999994</v>
      </c>
      <c r="G22" s="41">
        <v>1733990.3299999998</v>
      </c>
      <c r="H22" s="26"/>
      <c r="I22" s="27"/>
      <c r="J22" s="27">
        <f t="shared" si="3"/>
        <v>0.25128393620076855</v>
      </c>
      <c r="K22" s="27">
        <f t="shared" si="4"/>
        <v>0</v>
      </c>
      <c r="L22" s="28">
        <f t="shared" si="5"/>
        <v>5166531.67</v>
      </c>
    </row>
    <row r="23" spans="2:12" ht="20.100000000000001" customHeight="1" x14ac:dyDescent="0.25">
      <c r="B23" s="29" t="s">
        <v>36</v>
      </c>
      <c r="C23" s="43">
        <v>0</v>
      </c>
      <c r="D23" s="43">
        <v>49128505</v>
      </c>
      <c r="E23" s="58">
        <v>44259189</v>
      </c>
      <c r="F23" s="58">
        <v>37975310.239999995</v>
      </c>
      <c r="G23" s="41">
        <v>23062436.649999999</v>
      </c>
      <c r="H23" s="26"/>
      <c r="I23" s="27"/>
      <c r="J23" s="27">
        <f t="shared" si="3"/>
        <v>0.52107680170099813</v>
      </c>
      <c r="K23" s="27">
        <f t="shared" si="4"/>
        <v>0</v>
      </c>
      <c r="L23" s="28">
        <f t="shared" si="5"/>
        <v>26066068.350000001</v>
      </c>
    </row>
    <row r="24" spans="2:12" ht="20.100000000000001" customHeight="1" x14ac:dyDescent="0.25">
      <c r="B24" s="29" t="s">
        <v>37</v>
      </c>
      <c r="C24" s="43">
        <v>0</v>
      </c>
      <c r="D24" s="43">
        <v>30944952</v>
      </c>
      <c r="E24" s="58">
        <v>30944952</v>
      </c>
      <c r="F24" s="58">
        <v>26920799.729999993</v>
      </c>
      <c r="G24" s="41">
        <v>16437739.07</v>
      </c>
      <c r="H24" s="26"/>
      <c r="I24" s="27"/>
      <c r="J24" s="27">
        <f t="shared" si="3"/>
        <v>0.53119290894359761</v>
      </c>
      <c r="K24" s="27">
        <f t="shared" si="4"/>
        <v>0</v>
      </c>
      <c r="L24" s="28">
        <f t="shared" si="5"/>
        <v>14507212.93</v>
      </c>
    </row>
    <row r="25" spans="2:12" ht="20.100000000000001" customHeight="1" x14ac:dyDescent="0.25">
      <c r="B25" s="29" t="s">
        <v>38</v>
      </c>
      <c r="C25" s="43">
        <v>0</v>
      </c>
      <c r="D25" s="43">
        <v>36310851</v>
      </c>
      <c r="E25" s="58">
        <v>35696724</v>
      </c>
      <c r="F25" s="58">
        <v>27674557.479999997</v>
      </c>
      <c r="G25" s="41">
        <v>13913290.179999998</v>
      </c>
      <c r="H25" s="26"/>
      <c r="I25" s="27"/>
      <c r="J25" s="27">
        <f t="shared" si="3"/>
        <v>0.38976378280539126</v>
      </c>
      <c r="K25" s="27">
        <f t="shared" si="4"/>
        <v>0</v>
      </c>
      <c r="L25" s="28">
        <f t="shared" si="5"/>
        <v>22397560.82</v>
      </c>
    </row>
    <row r="26" spans="2:12" ht="20.100000000000001" customHeight="1" x14ac:dyDescent="0.25">
      <c r="B26" s="29" t="s">
        <v>39</v>
      </c>
      <c r="C26" s="43">
        <v>0</v>
      </c>
      <c r="D26" s="43">
        <v>33091359</v>
      </c>
      <c r="E26" s="58">
        <v>32015225</v>
      </c>
      <c r="F26" s="58">
        <v>27097441.110000007</v>
      </c>
      <c r="G26" s="41">
        <v>14045236.190000001</v>
      </c>
      <c r="H26" s="26"/>
      <c r="I26" s="27"/>
      <c r="J26" s="27">
        <f t="shared" si="3"/>
        <v>0.43870490337019347</v>
      </c>
      <c r="K26" s="27">
        <f t="shared" si="4"/>
        <v>0</v>
      </c>
      <c r="L26" s="28">
        <f t="shared" si="5"/>
        <v>19046122.809999999</v>
      </c>
    </row>
    <row r="27" spans="2:12" ht="20.100000000000001" customHeight="1" x14ac:dyDescent="0.25">
      <c r="B27" s="29" t="s">
        <v>40</v>
      </c>
      <c r="C27" s="43">
        <v>0</v>
      </c>
      <c r="D27" s="43">
        <v>9901247</v>
      </c>
      <c r="E27" s="58">
        <v>9901247</v>
      </c>
      <c r="F27" s="58">
        <v>8047842.9400000013</v>
      </c>
      <c r="G27" s="41">
        <v>4045641.9700000011</v>
      </c>
      <c r="H27" s="26"/>
      <c r="I27" s="27"/>
      <c r="J27" s="27">
        <f t="shared" si="3"/>
        <v>0.40859923704559648</v>
      </c>
      <c r="K27" s="27">
        <f t="shared" si="4"/>
        <v>0</v>
      </c>
      <c r="L27" s="28">
        <f t="shared" si="5"/>
        <v>5855605.0299999993</v>
      </c>
    </row>
    <row r="28" spans="2:12" ht="20.100000000000001" customHeight="1" x14ac:dyDescent="0.25">
      <c r="B28" s="29" t="s">
        <v>41</v>
      </c>
      <c r="C28" s="43">
        <v>0</v>
      </c>
      <c r="D28" s="43">
        <v>6787148</v>
      </c>
      <c r="E28" s="58">
        <v>6787148</v>
      </c>
      <c r="F28" s="58">
        <v>6028610.7999999998</v>
      </c>
      <c r="G28" s="41">
        <v>2699772.4899999998</v>
      </c>
      <c r="H28" s="26"/>
      <c r="I28" s="27"/>
      <c r="J28" s="27">
        <f t="shared" si="3"/>
        <v>0.39777716501835525</v>
      </c>
      <c r="K28" s="27">
        <f t="shared" si="4"/>
        <v>0</v>
      </c>
      <c r="L28" s="28">
        <f t="shared" si="5"/>
        <v>4087375.5100000002</v>
      </c>
    </row>
    <row r="29" spans="2:12" ht="20.100000000000001" customHeight="1" x14ac:dyDescent="0.25">
      <c r="B29" s="29" t="s">
        <v>42</v>
      </c>
      <c r="C29" s="43">
        <v>0</v>
      </c>
      <c r="D29" s="43">
        <v>3588060</v>
      </c>
      <c r="E29" s="58">
        <v>3588060</v>
      </c>
      <c r="F29" s="58">
        <v>2958500.9500000007</v>
      </c>
      <c r="G29" s="41">
        <v>1406543.0399999998</v>
      </c>
      <c r="H29" s="26"/>
      <c r="I29" s="27"/>
      <c r="J29" s="27">
        <f t="shared" si="3"/>
        <v>0.3920065550743298</v>
      </c>
      <c r="K29" s="27">
        <f t="shared" si="4"/>
        <v>0</v>
      </c>
      <c r="L29" s="28">
        <f t="shared" si="5"/>
        <v>2181516.96</v>
      </c>
    </row>
    <row r="30" spans="2:12" ht="20.100000000000001" customHeight="1" x14ac:dyDescent="0.25">
      <c r="B30" s="29" t="s">
        <v>43</v>
      </c>
      <c r="C30" s="43">
        <v>0</v>
      </c>
      <c r="D30" s="43">
        <v>1897447</v>
      </c>
      <c r="E30" s="58">
        <v>1897447</v>
      </c>
      <c r="F30" s="58">
        <v>1639669.33</v>
      </c>
      <c r="G30" s="41">
        <v>798409.03</v>
      </c>
      <c r="H30" s="26"/>
      <c r="I30" s="27"/>
      <c r="J30" s="27">
        <f t="shared" si="3"/>
        <v>0.42078067529685942</v>
      </c>
      <c r="K30" s="27">
        <f t="shared" si="4"/>
        <v>0</v>
      </c>
      <c r="L30" s="28">
        <f t="shared" si="5"/>
        <v>1099037.97</v>
      </c>
    </row>
    <row r="31" spans="2:12" ht="20.100000000000001" customHeight="1" x14ac:dyDescent="0.25">
      <c r="B31" s="29" t="s">
        <v>44</v>
      </c>
      <c r="C31" s="43">
        <v>0</v>
      </c>
      <c r="D31" s="43">
        <v>18388502</v>
      </c>
      <c r="E31" s="58">
        <v>18388502</v>
      </c>
      <c r="F31" s="58">
        <v>10423238.280000001</v>
      </c>
      <c r="G31" s="41">
        <v>5629058.9400000004</v>
      </c>
      <c r="H31" s="26"/>
      <c r="I31" s="27"/>
      <c r="J31" s="27">
        <f t="shared" si="3"/>
        <v>0.30611840703500481</v>
      </c>
      <c r="K31" s="27">
        <f t="shared" si="4"/>
        <v>0</v>
      </c>
      <c r="L31" s="28">
        <f t="shared" si="5"/>
        <v>12759443.059999999</v>
      </c>
    </row>
    <row r="32" spans="2:12" ht="20.100000000000001" customHeight="1" x14ac:dyDescent="0.25">
      <c r="B32" s="29" t="s">
        <v>45</v>
      </c>
      <c r="C32" s="43">
        <v>0</v>
      </c>
      <c r="D32" s="43">
        <v>7972517</v>
      </c>
      <c r="E32" s="58">
        <v>7972517</v>
      </c>
      <c r="F32" s="58">
        <v>5223884.51</v>
      </c>
      <c r="G32" s="41">
        <v>2064433.4900000002</v>
      </c>
      <c r="H32" s="26"/>
      <c r="I32" s="27"/>
      <c r="J32" s="27">
        <f t="shared" ref="J32" si="6">IF(ISERROR(+G32/E32)=TRUE,0,++G32/E32)</f>
        <v>0.25894375515285828</v>
      </c>
      <c r="K32" s="27">
        <f t="shared" ref="K32" si="7">IF(ISERROR(+H32/E32)=TRUE,0,++H32/E32)</f>
        <v>0</v>
      </c>
      <c r="L32" s="28">
        <f t="shared" ref="L32" si="8">+D32-G32</f>
        <v>5908083.5099999998</v>
      </c>
    </row>
    <row r="33" spans="2:12" ht="20.100000000000001" customHeight="1" x14ac:dyDescent="0.25">
      <c r="B33" s="29" t="s">
        <v>46</v>
      </c>
      <c r="C33" s="43">
        <v>0</v>
      </c>
      <c r="D33" s="43">
        <v>3326706</v>
      </c>
      <c r="E33" s="58">
        <v>3326706</v>
      </c>
      <c r="F33" s="58">
        <v>1515998.4500000002</v>
      </c>
      <c r="G33" s="41">
        <v>617969.48</v>
      </c>
      <c r="H33" s="26"/>
      <c r="I33" s="27"/>
      <c r="J33" s="27">
        <f t="shared" si="3"/>
        <v>0.1857601723747154</v>
      </c>
      <c r="K33" s="27">
        <f t="shared" si="4"/>
        <v>0</v>
      </c>
      <c r="L33" s="28">
        <f t="shared" si="5"/>
        <v>2708736.52</v>
      </c>
    </row>
    <row r="34" spans="2:12" ht="20.100000000000001" customHeight="1" x14ac:dyDescent="0.25">
      <c r="B34" s="29" t="s">
        <v>47</v>
      </c>
      <c r="C34" s="43">
        <v>0</v>
      </c>
      <c r="D34" s="43">
        <v>7993109</v>
      </c>
      <c r="E34" s="58">
        <v>7993109</v>
      </c>
      <c r="F34" s="58">
        <v>6644878.8500000006</v>
      </c>
      <c r="G34" s="41">
        <v>4713713.8100000005</v>
      </c>
      <c r="H34" s="26"/>
      <c r="I34" s="27"/>
      <c r="J34" s="27">
        <f t="shared" si="3"/>
        <v>0.58972219820848193</v>
      </c>
      <c r="K34" s="27">
        <f t="shared" si="4"/>
        <v>0</v>
      </c>
      <c r="L34" s="28">
        <f t="shared" si="5"/>
        <v>3279395.1899999995</v>
      </c>
    </row>
    <row r="35" spans="2:12" ht="20.100000000000001" customHeight="1" x14ac:dyDescent="0.25">
      <c r="B35" s="29" t="s">
        <v>50</v>
      </c>
      <c r="C35" s="43">
        <v>0</v>
      </c>
      <c r="D35" s="43">
        <v>8846100</v>
      </c>
      <c r="E35" s="58">
        <v>8796100</v>
      </c>
      <c r="F35" s="58">
        <v>8545921</v>
      </c>
      <c r="G35" s="41">
        <v>5628968.6299999999</v>
      </c>
      <c r="H35" s="26"/>
      <c r="I35" s="27"/>
      <c r="J35" s="27">
        <f t="shared" si="3"/>
        <v>0.6399391355259717</v>
      </c>
      <c r="K35" s="27">
        <f t="shared" si="4"/>
        <v>0</v>
      </c>
      <c r="L35" s="28">
        <f t="shared" si="5"/>
        <v>3217131.37</v>
      </c>
    </row>
    <row r="36" spans="2:12" ht="20.100000000000001" customHeight="1" x14ac:dyDescent="0.25">
      <c r="B36" s="29" t="s">
        <v>51</v>
      </c>
      <c r="C36" s="43">
        <v>0</v>
      </c>
      <c r="D36" s="43">
        <v>82515028</v>
      </c>
      <c r="E36" s="58">
        <v>72563687</v>
      </c>
      <c r="F36" s="58">
        <v>48492925.110000014</v>
      </c>
      <c r="G36" s="41">
        <v>25556556.450000007</v>
      </c>
      <c r="H36" s="26"/>
      <c r="I36" s="27"/>
      <c r="J36" s="27">
        <f t="shared" si="3"/>
        <v>0.35219484437167597</v>
      </c>
      <c r="K36" s="27">
        <f t="shared" si="4"/>
        <v>0</v>
      </c>
      <c r="L36" s="28">
        <f t="shared" si="5"/>
        <v>56958471.549999997</v>
      </c>
    </row>
    <row r="37" spans="2:12" ht="20.100000000000001" customHeight="1" x14ac:dyDescent="0.25">
      <c r="B37" s="29" t="s">
        <v>52</v>
      </c>
      <c r="C37" s="43">
        <v>0</v>
      </c>
      <c r="D37" s="43">
        <v>1799786</v>
      </c>
      <c r="E37" s="58">
        <v>1799786</v>
      </c>
      <c r="F37" s="58">
        <v>1483534.85</v>
      </c>
      <c r="G37" s="41">
        <v>1207235.95</v>
      </c>
      <c r="H37" s="26"/>
      <c r="I37" s="27"/>
      <c r="J37" s="27">
        <f t="shared" si="3"/>
        <v>0.67076638555917201</v>
      </c>
      <c r="K37" s="27">
        <f t="shared" si="4"/>
        <v>0</v>
      </c>
      <c r="L37" s="28">
        <f t="shared" si="5"/>
        <v>592550.05000000005</v>
      </c>
    </row>
    <row r="38" spans="2:12" ht="20.100000000000001" customHeight="1" x14ac:dyDescent="0.25">
      <c r="B38" s="29" t="s">
        <v>53</v>
      </c>
      <c r="C38" s="43">
        <v>0</v>
      </c>
      <c r="D38" s="43">
        <v>30832303</v>
      </c>
      <c r="E38" s="58">
        <v>30832303</v>
      </c>
      <c r="F38" s="58">
        <v>24670727.20000001</v>
      </c>
      <c r="G38" s="41">
        <v>11156630.979999997</v>
      </c>
      <c r="H38" s="26"/>
      <c r="I38" s="27"/>
      <c r="J38" s="27">
        <f t="shared" si="3"/>
        <v>0.36184877204923671</v>
      </c>
      <c r="K38" s="27">
        <f t="shared" si="4"/>
        <v>0</v>
      </c>
      <c r="L38" s="28">
        <f t="shared" si="5"/>
        <v>19675672.020000003</v>
      </c>
    </row>
    <row r="39" spans="2:12" ht="20.100000000000001" customHeight="1" x14ac:dyDescent="0.25">
      <c r="B39" s="29" t="s">
        <v>54</v>
      </c>
      <c r="C39" s="43">
        <v>0</v>
      </c>
      <c r="D39" s="43">
        <v>28781086</v>
      </c>
      <c r="E39" s="58">
        <v>27771206</v>
      </c>
      <c r="F39" s="58">
        <v>15051340.799999999</v>
      </c>
      <c r="G39" s="41">
        <v>10709390.640000001</v>
      </c>
      <c r="H39" s="26"/>
      <c r="I39" s="27"/>
      <c r="J39" s="27">
        <f t="shared" si="3"/>
        <v>0.38562929676154506</v>
      </c>
      <c r="K39" s="27">
        <f t="shared" si="4"/>
        <v>0</v>
      </c>
      <c r="L39" s="28">
        <f t="shared" si="5"/>
        <v>18071695.359999999</v>
      </c>
    </row>
    <row r="40" spans="2:12" ht="20.100000000000001" customHeight="1" x14ac:dyDescent="0.25">
      <c r="B40" s="29" t="s">
        <v>55</v>
      </c>
      <c r="C40" s="43">
        <v>0</v>
      </c>
      <c r="D40" s="43">
        <v>26109194</v>
      </c>
      <c r="E40" s="58">
        <v>21757076</v>
      </c>
      <c r="F40" s="58">
        <v>15371725.519999994</v>
      </c>
      <c r="G40" s="41">
        <v>7124615.7299999995</v>
      </c>
      <c r="H40" s="26"/>
      <c r="I40" s="27"/>
      <c r="J40" s="27">
        <f t="shared" ref="J40:J42" si="9">IF(ISERROR(+G40/E40)=TRUE,0,++G40/E40)</f>
        <v>0.32746200500471662</v>
      </c>
      <c r="K40" s="27">
        <f t="shared" ref="K40:K42" si="10">IF(ISERROR(+H40/E40)=TRUE,0,++H40/E40)</f>
        <v>0</v>
      </c>
      <c r="L40" s="28">
        <f t="shared" ref="L40:L42" si="11">+D40-G40</f>
        <v>18984578.27</v>
      </c>
    </row>
    <row r="41" spans="2:12" ht="20.100000000000001" customHeight="1" x14ac:dyDescent="0.25">
      <c r="B41" s="29" t="s">
        <v>56</v>
      </c>
      <c r="C41" s="43">
        <v>0</v>
      </c>
      <c r="D41" s="43">
        <v>25300272</v>
      </c>
      <c r="E41" s="58">
        <v>25300272</v>
      </c>
      <c r="F41" s="58">
        <v>17547042.57</v>
      </c>
      <c r="G41" s="41">
        <v>8152907.8099999996</v>
      </c>
      <c r="H41" s="26"/>
      <c r="I41" s="27"/>
      <c r="J41" s="27">
        <f t="shared" si="9"/>
        <v>0.32224585609198192</v>
      </c>
      <c r="K41" s="27">
        <f t="shared" si="10"/>
        <v>0</v>
      </c>
      <c r="L41" s="28">
        <f t="shared" si="11"/>
        <v>17147364.190000001</v>
      </c>
    </row>
    <row r="42" spans="2:12" ht="20.100000000000001" customHeight="1" x14ac:dyDescent="0.25">
      <c r="B42" s="29" t="s">
        <v>57</v>
      </c>
      <c r="C42" s="43">
        <v>0</v>
      </c>
      <c r="D42" s="43">
        <v>11173636</v>
      </c>
      <c r="E42" s="58">
        <v>11173636</v>
      </c>
      <c r="F42" s="58">
        <v>6145943.4699999997</v>
      </c>
      <c r="G42" s="41">
        <v>2850538.3600000003</v>
      </c>
      <c r="H42" s="26"/>
      <c r="I42" s="27"/>
      <c r="J42" s="27">
        <f t="shared" si="9"/>
        <v>0.25511287104752656</v>
      </c>
      <c r="K42" s="27">
        <f t="shared" si="10"/>
        <v>0</v>
      </c>
      <c r="L42" s="28">
        <f t="shared" si="11"/>
        <v>8323097.6399999997</v>
      </c>
    </row>
    <row r="43" spans="2:12" ht="20.100000000000001" customHeight="1" x14ac:dyDescent="0.25">
      <c r="B43" s="29" t="s">
        <v>62</v>
      </c>
      <c r="C43" s="43">
        <v>0</v>
      </c>
      <c r="D43" s="43">
        <v>5156133</v>
      </c>
      <c r="E43" s="58">
        <v>5156133</v>
      </c>
      <c r="F43" s="58">
        <v>4931874.03</v>
      </c>
      <c r="G43" s="41">
        <v>3667075.8499999996</v>
      </c>
      <c r="H43" s="26"/>
      <c r="I43" s="27"/>
      <c r="J43" s="27">
        <f t="shared" si="3"/>
        <v>0.71120660580322492</v>
      </c>
      <c r="K43" s="27">
        <f t="shared" si="4"/>
        <v>0</v>
      </c>
      <c r="L43" s="28">
        <f t="shared" si="5"/>
        <v>1489057.1500000004</v>
      </c>
    </row>
    <row r="44" spans="2:12" ht="23.25" customHeight="1" x14ac:dyDescent="0.25">
      <c r="B44" s="50" t="s">
        <v>4</v>
      </c>
      <c r="C44" s="62">
        <f t="shared" ref="C44:H44" si="12">SUM(C13:C43)</f>
        <v>0</v>
      </c>
      <c r="D44" s="62">
        <f t="shared" si="12"/>
        <v>559601383</v>
      </c>
      <c r="E44" s="62">
        <f t="shared" si="12"/>
        <v>533295376</v>
      </c>
      <c r="F44" s="62">
        <f t="shared" si="12"/>
        <v>396975163.29000002</v>
      </c>
      <c r="G44" s="62">
        <f t="shared" si="12"/>
        <v>214139446.21999997</v>
      </c>
      <c r="H44" s="51">
        <f t="shared" si="12"/>
        <v>0</v>
      </c>
      <c r="I44" s="52">
        <f>IF(ISERROR(+#REF!/E44)=TRUE,0,++#REF!/E44)</f>
        <v>0</v>
      </c>
      <c r="J44" s="52">
        <f>IF(ISERROR(+G44/E44)=TRUE,0,++G44/E44)</f>
        <v>0.40154003926709458</v>
      </c>
      <c r="K44" s="52">
        <f>IF(ISERROR(+H44/E44)=TRUE,0,++H44/E44)</f>
        <v>0</v>
      </c>
      <c r="L44" s="53">
        <f>SUM(L13:L43)</f>
        <v>345461936.77999997</v>
      </c>
    </row>
    <row r="45" spans="2:12" x14ac:dyDescent="0.2">
      <c r="B45" s="11" t="s">
        <v>68</v>
      </c>
    </row>
    <row r="47" spans="2:12" x14ac:dyDescent="0.25">
      <c r="B47" s="1" t="s">
        <v>64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23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 MAYO
(4)</v>
      </c>
      <c r="K50" s="23"/>
    </row>
    <row r="51" spans="2:11" s="22" customFormat="1" x14ac:dyDescent="0.25">
      <c r="B51" s="22" t="s">
        <v>24</v>
      </c>
      <c r="C51" s="63">
        <f>+C44/$C$49</f>
        <v>0</v>
      </c>
      <c r="D51" s="39">
        <f>+D44/$C$49</f>
        <v>559.60138300000006</v>
      </c>
      <c r="E51" s="39">
        <f>+E44/$C$49</f>
        <v>533.29537600000003</v>
      </c>
      <c r="F51" s="39">
        <f>+F44/$C$49</f>
        <v>396.97516329000001</v>
      </c>
      <c r="G51" s="39">
        <f>+G44/$C$49</f>
        <v>214.13944621999997</v>
      </c>
      <c r="H51" s="22">
        <v>1373981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5072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3078714.9799999995</v>
      </c>
      <c r="K53" s="23"/>
    </row>
    <row r="54" spans="2:11" s="22" customFormat="1" x14ac:dyDescent="0.25">
      <c r="C54" s="39"/>
      <c r="D54" s="39"/>
      <c r="E54" s="39"/>
      <c r="F54" s="39"/>
      <c r="G54" s="39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67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54</v>
      </c>
      <c r="C13" s="18">
        <v>0</v>
      </c>
      <c r="D13" s="18">
        <v>460008</v>
      </c>
      <c r="E13" s="73">
        <v>460008</v>
      </c>
      <c r="F13" s="70">
        <v>220246.8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55</v>
      </c>
      <c r="C14" s="19">
        <v>0</v>
      </c>
      <c r="D14" s="19">
        <v>854020</v>
      </c>
      <c r="E14" s="57">
        <v>778520</v>
      </c>
      <c r="F14" s="57">
        <v>198480.78999999998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56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57</v>
      </c>
      <c r="C16" s="66">
        <v>0</v>
      </c>
      <c r="D16" s="66">
        <v>820306</v>
      </c>
      <c r="E16" s="71">
        <v>820306</v>
      </c>
      <c r="F16" s="71">
        <v>431380.15</v>
      </c>
      <c r="G16" s="67">
        <v>45149</v>
      </c>
      <c r="H16" s="67"/>
      <c r="I16" s="68">
        <f>IF(ISERROR(+#REF!/E16)=TRUE,0,++#REF!/E16)</f>
        <v>0</v>
      </c>
      <c r="J16" s="68">
        <f>IF(ISERROR(+G16/E16)=TRUE,0,++G16/E16)</f>
        <v>5.5039217072653378E-2</v>
      </c>
      <c r="K16" s="68">
        <f>IF(ISERROR(+H16/E16)=TRUE,0,++H16/E16)</f>
        <v>0</v>
      </c>
      <c r="L16" s="69">
        <f>+D16-G16</f>
        <v>775157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2060362</v>
      </c>
      <c r="F17" s="62">
        <f t="shared" si="0"/>
        <v>850107.74</v>
      </c>
      <c r="G17" s="62">
        <f t="shared" si="0"/>
        <v>45149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2.191313953567383E-2</v>
      </c>
      <c r="K17" s="52">
        <f>IF(ISERROR(+H17/E17)=TRUE,0,++H17/E17)</f>
        <v>0</v>
      </c>
      <c r="L17" s="53">
        <f>SUM(L13:L16)</f>
        <v>2090713</v>
      </c>
    </row>
    <row r="18" spans="2:12" x14ac:dyDescent="0.2">
      <c r="B18" s="11" t="s">
        <v>68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MAYO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2.060362</v>
      </c>
      <c r="F24" s="39">
        <f>+F17/$C$22</f>
        <v>0.85010774</v>
      </c>
      <c r="G24" s="39">
        <f>+G17/$C$22</f>
        <v>4.5149000000000002E-2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2025-09-02T15:38:41Z</dcterms:modified>
</cp:coreProperties>
</file>