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6. MES DE JUNIO - FALTA\"/>
    </mc:Choice>
  </mc:AlternateContent>
  <xr:revisionPtr revIDLastSave="0" documentId="13_ncr:1_{77C620CB-7C0F-400E-9A37-2F7FDF5DE6D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DYT!$B$2:$L$46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91029"/>
</workbook>
</file>

<file path=xl/calcChain.xml><?xml version="1.0" encoding="utf-8"?>
<calcChain xmlns="http://schemas.openxmlformats.org/spreadsheetml/2006/main">
  <c r="L14" i="6" l="1"/>
  <c r="K14" i="6"/>
  <c r="J14" i="6"/>
  <c r="C44" i="6"/>
  <c r="D44" i="6"/>
  <c r="L32" i="6" l="1"/>
  <c r="K32" i="6"/>
  <c r="J32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8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8" i="6" l="1"/>
  <c r="K38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K21" i="5" l="1"/>
  <c r="J21" i="5"/>
  <c r="J40" i="6"/>
  <c r="K22" i="5" l="1"/>
  <c r="J22" i="5"/>
  <c r="G23" i="7"/>
  <c r="G50" i="6"/>
  <c r="G53" i="5"/>
  <c r="G52" i="4"/>
  <c r="G52" i="1"/>
  <c r="K23" i="5" l="1"/>
  <c r="J23" i="5"/>
  <c r="K39" i="6"/>
  <c r="J24" i="5" l="1"/>
  <c r="K24" i="5"/>
  <c r="J39" i="6"/>
  <c r="L39" i="6"/>
  <c r="K25" i="5" l="1"/>
  <c r="J25" i="5"/>
  <c r="L42" i="6"/>
  <c r="K42" i="6"/>
  <c r="J42" i="6"/>
  <c r="L41" i="6"/>
  <c r="K41" i="6"/>
  <c r="J41" i="6"/>
  <c r="L40" i="6"/>
  <c r="K40" i="6"/>
  <c r="C51" i="6"/>
  <c r="D51" i="6"/>
  <c r="K26" i="5" l="1"/>
  <c r="J26" i="5"/>
  <c r="G47" i="5"/>
  <c r="G54" i="5" s="1"/>
  <c r="F47" i="5"/>
  <c r="F54" i="5" s="1"/>
  <c r="D54" i="5"/>
  <c r="C54" i="5"/>
  <c r="J27" i="5" l="1"/>
  <c r="K27" i="5"/>
  <c r="G44" i="6"/>
  <c r="G51" i="6" s="1"/>
  <c r="F44" i="6"/>
  <c r="F51" i="6" s="1"/>
  <c r="E44" i="6"/>
  <c r="E51" i="6" s="1"/>
  <c r="K28" i="5" l="1"/>
  <c r="J28" i="5"/>
  <c r="L43" i="6"/>
  <c r="K43" i="6"/>
  <c r="J43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4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4" i="6"/>
  <c r="L46" i="4"/>
  <c r="L46" i="1"/>
  <c r="I17" i="7"/>
  <c r="K17" i="7"/>
  <c r="J17" i="7"/>
  <c r="J44" i="6"/>
  <c r="I44" i="6"/>
  <c r="K44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<sst xmlns="http://schemas.openxmlformats.org/spreadsheetml/2006/main" count="262" uniqueCount="70">
  <si>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</si>
  <si>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</si>
  <si>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</si>
  <si>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</si>
  <si>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</si>
  <si>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</si>
  <si>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</si>
  <si>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</si>
  <si>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</si>
  <si>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</si>
  <si>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</si>
  <si>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</si>
  <si>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</si>
  <si>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</si>
  <si>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</si>
  <si>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</si>
  <si>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</si>
  <si>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</si>
  <si>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</si>
  <si>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</si>
  <si>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</si>
  <si>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</si>
  <si>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</si>
  <si>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</si>
  <si>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</si>
  <si>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</si>
  <si>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</si>
  <si>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</si>
  <si>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</si>
  <si>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</si>
  <si>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</si>
  <si>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</si>
  <si>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</si>
  <si>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</si>
  <si>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</si>
  <si>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</si>
  <si>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</si>
  <si>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</si>
  <si>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</si>
  <si>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</si>
  <si>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</si>
  <si>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</si>
  <si>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</si>
  <si>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</si>
  <si>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</si>
  <si>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</si>
  <si>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</si>
  <si>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</si>
  <si>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</si>
  <si>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</si>
  <si>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</si>
  <si>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</si>
  <si>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</si>
  <si>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</si>
  <si>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</si>
  <si>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</si>
  <si>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</si>
  <si>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</si>
  <si>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</si>
  <si>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</si>
  <si>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</si>
  <si>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</si>
  <si>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</si>
  <si>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</si>
  <si>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Fuente: SIAF, Consulta Amigable y Base de Datos al 31 de diciembre del 2024</t>
  </si>
  <si>
    <t>001-117: ADMINISTRACIÓN CENTRAL - MINSA</t>
  </si>
  <si>
    <t>EJECUCION PRESUPUESTAL MENSUALIZADA DE GASTOS 
AL MES DE JUNIO 2025</t>
  </si>
  <si>
    <t>Fuente: SIAF, Consulta Amigable y Base de Datos al 30 de junio del 2025</t>
  </si>
  <si>
    <t>DEVENGADO
A JUNIO
(4)</t>
  </si>
  <si>
    <t xml:space="preserve">UNIDADES EJECUTORAS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</si>
</sst>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Font="1" applyAlignment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8" fontId="23" fillId="0" borderId="0" xfId="0" applyNumberFormat="1" applyFont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10778.179169999999</c:v>
                </c:pt>
                <c:pt idx="1">
                  <c:v>10349.064130000001</c:v>
                </c:pt>
                <c:pt idx="2" formatCode="#,##0">
                  <c:v>9053.7088509999994</c:v>
                </c:pt>
                <c:pt idx="3">
                  <c:v>7851.6415677800005</c:v>
                </c:pt>
                <c:pt idx="4">
                  <c:v>4769.878070429997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5776"/>
        <c:axId val="540550336"/>
        <c:axId val="0"/>
      </c:bar3DChart>
      <c:catAx>
        <c:axId val="54055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0550336"/>
        <c:crosses val="autoZero"/>
        <c:auto val="1"/>
        <c:lblAlgn val="ctr"/>
        <c:lblOffset val="100"/>
        <c:noMultiLvlLbl val="0"/>
      </c:catAx>
      <c:valAx>
        <c:axId val="5405503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54055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3.1038320000000001</c:v>
                </c:pt>
                <c:pt idx="1">
                  <c:v>22.963986999999999</c:v>
                </c:pt>
                <c:pt idx="2">
                  <c:v>19.710702999999999</c:v>
                </c:pt>
                <c:pt idx="3">
                  <c:v>11.34339776</c:v>
                </c:pt>
                <c:pt idx="4">
                  <c:v>5.6062376199999999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8496"/>
        <c:axId val="540563936"/>
        <c:axId val="0"/>
      </c:bar3DChart>
      <c:catAx>
        <c:axId val="54055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63936"/>
        <c:crosses val="autoZero"/>
        <c:auto val="1"/>
        <c:lblAlgn val="ctr"/>
        <c:lblOffset val="100"/>
        <c:noMultiLvlLbl val="0"/>
      </c:catAx>
      <c:valAx>
        <c:axId val="540563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5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JUNIO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267.976361</c:v>
                </c:pt>
                <c:pt idx="1">
                  <c:v>162.785269</c:v>
                </c:pt>
                <c:pt idx="2">
                  <c:v>131.34993499999999</c:v>
                </c:pt>
                <c:pt idx="3">
                  <c:v>59.301589069999991</c:v>
                </c:pt>
                <c:pt idx="4">
                  <c:v>21.474160859999998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2304"/>
        <c:axId val="540549248"/>
        <c:axId val="0"/>
      </c:bar3DChart>
      <c:catAx>
        <c:axId val="54056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248"/>
        <c:crosses val="autoZero"/>
        <c:auto val="1"/>
        <c:lblAlgn val="ctr"/>
        <c:lblOffset val="100"/>
        <c:noMultiLvlLbl val="0"/>
      </c:catAx>
      <c:valAx>
        <c:axId val="5405492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6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DYT!$B$51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DYT!$C$50:$G$50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DYT!$C$51:$G$51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559.60138300000006</c:v>
                </c:pt>
                <c:pt idx="2">
                  <c:v>533.29537600000003</c:v>
                </c:pt>
                <c:pt idx="3">
                  <c:v>396.97516329000001</c:v>
                </c:pt>
                <c:pt idx="4">
                  <c:v>276.98179964000002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4480"/>
        <c:axId val="540549792"/>
        <c:axId val="0"/>
      </c:bar3DChart>
      <c:catAx>
        <c:axId val="5405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792"/>
        <c:crosses val="autoZero"/>
        <c:auto val="1"/>
        <c:lblAlgn val="ctr"/>
        <c:lblOffset val="100"/>
        <c:noMultiLvlLbl val="0"/>
      </c:catAx>
      <c:valAx>
        <c:axId val="540549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05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2.1358619999999999</c:v>
                </c:pt>
                <c:pt idx="2">
                  <c:v>2.060362</c:v>
                </c:pt>
                <c:pt idx="3">
                  <c:v>0.85010774</c:v>
                </c:pt>
                <c:pt idx="4">
                  <c:v>0.14358699999999999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0553600"/>
        <c:axId val="540550880"/>
        <c:axId val="0"/>
      </c:bar3DChart>
      <c:catAx>
        <c:axId val="54055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0880"/>
        <c:crosses val="autoZero"/>
        <c:auto val="1"/>
        <c:lblAlgn val="ctr"/>
        <c:lblOffset val="100"/>
        <c:noMultiLvlLbl val="0"/>
      </c:catAx>
      <c:valAx>
        <c:axId val="54055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78</xdr:row>
      <xdr:rowOff>124557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46</xdr:row>
      <xdr:rowOff>5953</xdr:rowOff>
    </xdr:from>
    <xdr:to>
      <xdr:col>11</xdr:col>
      <xdr:colOff>991368</xdr:colOff>
      <xdr:row>82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194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333927</xdr:colOff>
      <xdr:row>18</xdr:row>
      <xdr:rowOff>86502</xdr:rowOff>
    </xdr:from>
    <xdr:to>
      <xdr:col>12</xdr:col>
      <xdr:colOff>73025</xdr:colOff>
      <xdr:row>45</xdr:row>
      <xdr:rowOff>161874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N72"/>
  <sheetViews>
    <sheetView showGridLines="0" tabSelected="1" zoomScale="130" zoomScaleNormal="130" workbookViewId="0">
      <selection activeCell="B17" sqref="B17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6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6" customFormat="1" x14ac:dyDescent="0.25">
      <c r="A1"/>
      <c r="B1" s="45"/>
      <c r="C1" s="45"/>
      <c r="D1" s="45"/>
      <c r="E1" s="72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72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72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72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69</v>
      </c>
      <c r="C11" s="82" t="s">
        <v>0</v>
      </c>
      <c r="D11" s="82"/>
      <c r="E11" s="80" t="s">
        <v>13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8">
        <v>2565675336</v>
      </c>
      <c r="D13" s="8">
        <v>2099957940</v>
      </c>
      <c r="E13" s="74">
        <v>1499680336</v>
      </c>
      <c r="F13" s="54">
        <v>1409532542.7899985</v>
      </c>
      <c r="G13" s="8">
        <v>766116044.47999966</v>
      </c>
      <c r="H13" s="8"/>
      <c r="I13" s="12">
        <f>IF(ISERROR(+#REF!/E13)=TRUE,0,++#REF!/E13)</f>
        <v>0</v>
      </c>
      <c r="J13" s="12">
        <f>IF(ISERROR(+G13/E13)=TRUE,0,++G13/E13)</f>
        <v>0.51085289717368121</v>
      </c>
      <c r="K13" s="12">
        <f>IF(ISERROR(+H13/E13)=TRUE,0,++H13/E13)</f>
        <v>0</v>
      </c>
      <c r="L13" s="14">
        <f>+D13-G13</f>
        <v>1333841895.5200005</v>
      </c>
    </row>
    <row r="14" spans="1:13" ht="20.100000000000001" customHeight="1" x14ac:dyDescent="0.25">
      <c r="B14" s="25" t="s">
        <v>60</v>
      </c>
      <c r="C14" s="26">
        <v>56086733</v>
      </c>
      <c r="D14" s="26">
        <v>56545493</v>
      </c>
      <c r="E14" s="55">
        <v>50944365</v>
      </c>
      <c r="F14" s="55">
        <v>48680477.100000009</v>
      </c>
      <c r="G14" s="26">
        <v>27021539.330000006</v>
      </c>
      <c r="H14" s="26"/>
      <c r="I14" s="27"/>
      <c r="J14" s="27">
        <f t="shared" ref="J14:J43" si="0">IF(ISERROR(+G14/E14)=TRUE,0,++G14/E14)</f>
        <v>0.53041272238843307</v>
      </c>
      <c r="K14" s="27">
        <f t="shared" ref="K14:K43" si="1">IF(ISERROR(+H14/E14)=TRUE,0,++H14/E14)</f>
        <v>0</v>
      </c>
      <c r="L14" s="28">
        <f t="shared" ref="L14:L43" si="2">+D14-G14</f>
        <v>29523953.669999994</v>
      </c>
    </row>
    <row r="15" spans="1:13" ht="20.100000000000001" customHeight="1" x14ac:dyDescent="0.25">
      <c r="B15" s="25" t="s">
        <v>61</v>
      </c>
      <c r="C15" s="26">
        <v>70801447</v>
      </c>
      <c r="D15" s="26">
        <v>72226215</v>
      </c>
      <c r="E15" s="55">
        <v>64797113</v>
      </c>
      <c r="F15" s="55">
        <v>53539851.349999994</v>
      </c>
      <c r="G15" s="26">
        <v>34795351.599999994</v>
      </c>
      <c r="H15" s="26"/>
      <c r="I15" s="27"/>
      <c r="J15" s="27">
        <f t="shared" si="0"/>
        <v>0.53698922666508297</v>
      </c>
      <c r="K15" s="27">
        <f t="shared" si="1"/>
        <v>0</v>
      </c>
      <c r="L15" s="28">
        <f t="shared" si="2"/>
        <v>37430863.400000006</v>
      </c>
    </row>
    <row r="16" spans="1:13" ht="20.100000000000001" customHeight="1" x14ac:dyDescent="0.25">
      <c r="B16" s="25" t="s">
        <v>29</v>
      </c>
      <c r="C16" s="26">
        <v>53131777</v>
      </c>
      <c r="D16" s="26">
        <v>54771024</v>
      </c>
      <c r="E16" s="55">
        <v>50988527</v>
      </c>
      <c r="F16" s="55">
        <v>40717841.760000005</v>
      </c>
      <c r="G16" s="26">
        <v>25491536.550000008</v>
      </c>
      <c r="H16" s="26"/>
      <c r="I16" s="27"/>
      <c r="J16" s="27">
        <f t="shared" si="0"/>
        <v>0.49994651836088555</v>
      </c>
      <c r="K16" s="27">
        <f t="shared" si="1"/>
        <v>0</v>
      </c>
      <c r="L16" s="28">
        <f t="shared" si="2"/>
        <v>29279487.449999992</v>
      </c>
    </row>
    <row r="17" spans="2:12" ht="20.100000000000001" customHeight="1" x14ac:dyDescent="0.25">
      <c r="B17" s="25" t="s">
        <v>30</v>
      </c>
      <c r="C17" s="26">
        <v>65564651</v>
      </c>
      <c r="D17" s="26">
        <v>65360112</v>
      </c>
      <c r="E17" s="55">
        <v>58859042</v>
      </c>
      <c r="F17" s="55">
        <v>57900997.210000053</v>
      </c>
      <c r="G17" s="26">
        <v>30720152.689999975</v>
      </c>
      <c r="H17" s="26"/>
      <c r="I17" s="27"/>
      <c r="J17" s="27">
        <f t="shared" si="0"/>
        <v>0.5219275007907872</v>
      </c>
      <c r="K17" s="27">
        <f t="shared" si="1"/>
        <v>0</v>
      </c>
      <c r="L17" s="28">
        <f t="shared" si="2"/>
        <v>34639959.310000025</v>
      </c>
    </row>
    <row r="18" spans="2:12" ht="20.100000000000001" customHeight="1" x14ac:dyDescent="0.25">
      <c r="B18" s="25" t="s">
        <v>31</v>
      </c>
      <c r="C18" s="26">
        <v>244066564</v>
      </c>
      <c r="D18" s="26">
        <v>252394312</v>
      </c>
      <c r="E18" s="55">
        <v>236068684</v>
      </c>
      <c r="F18" s="55">
        <v>227914822.72000009</v>
      </c>
      <c r="G18" s="26">
        <v>118985679.39999998</v>
      </c>
      <c r="H18" s="26"/>
      <c r="I18" s="27"/>
      <c r="J18" s="27">
        <f t="shared" si="0"/>
        <v>0.50402991783526851</v>
      </c>
      <c r="K18" s="27">
        <f t="shared" si="1"/>
        <v>0</v>
      </c>
      <c r="L18" s="28">
        <f t="shared" si="2"/>
        <v>133408632.60000002</v>
      </c>
    </row>
    <row r="19" spans="2:12" ht="20.100000000000001" customHeight="1" x14ac:dyDescent="0.25">
      <c r="B19" s="25" t="s">
        <v>32</v>
      </c>
      <c r="C19" s="26">
        <v>186752015</v>
      </c>
      <c r="D19" s="26">
        <v>188456813</v>
      </c>
      <c r="E19" s="55">
        <v>165253839</v>
      </c>
      <c r="F19" s="55">
        <v>155439395.22999996</v>
      </c>
      <c r="G19" s="26">
        <v>95144528.900000006</v>
      </c>
      <c r="H19" s="26"/>
      <c r="I19" s="27"/>
      <c r="J19" s="27">
        <f t="shared" si="0"/>
        <v>0.57574776765095304</v>
      </c>
      <c r="K19" s="27">
        <f t="shared" si="1"/>
        <v>0</v>
      </c>
      <c r="L19" s="28">
        <f t="shared" si="2"/>
        <v>93312284.099999994</v>
      </c>
    </row>
    <row r="20" spans="2:12" ht="20.100000000000001" customHeight="1" x14ac:dyDescent="0.25">
      <c r="B20" s="25" t="s">
        <v>33</v>
      </c>
      <c r="C20" s="26">
        <v>233256297</v>
      </c>
      <c r="D20" s="26">
        <v>244172155</v>
      </c>
      <c r="E20" s="55">
        <v>218783926</v>
      </c>
      <c r="F20" s="55">
        <v>147347596.10000005</v>
      </c>
      <c r="G20" s="26">
        <v>121334481.18999994</v>
      </c>
      <c r="H20" s="26"/>
      <c r="I20" s="27"/>
      <c r="J20" s="27">
        <f t="shared" si="0"/>
        <v>0.55458590312525946</v>
      </c>
      <c r="K20" s="27">
        <f t="shared" si="1"/>
        <v>0</v>
      </c>
      <c r="L20" s="28">
        <f t="shared" si="2"/>
        <v>122837673.81000006</v>
      </c>
    </row>
    <row r="21" spans="2:12" ht="20.100000000000001" customHeight="1" x14ac:dyDescent="0.25">
      <c r="B21" s="25" t="s">
        <v>34</v>
      </c>
      <c r="C21" s="26">
        <v>51035921</v>
      </c>
      <c r="D21" s="26">
        <v>51527421</v>
      </c>
      <c r="E21" s="55">
        <v>47962566</v>
      </c>
      <c r="F21" s="55">
        <v>45286208.150000013</v>
      </c>
      <c r="G21" s="26">
        <v>25807455.339999989</v>
      </c>
      <c r="H21" s="26"/>
      <c r="I21" s="27"/>
      <c r="J21" s="27">
        <f t="shared" si="0"/>
        <v>0.53807495078557699</v>
      </c>
      <c r="K21" s="27">
        <f t="shared" si="1"/>
        <v>0</v>
      </c>
      <c r="L21" s="28">
        <f t="shared" si="2"/>
        <v>25719965.660000011</v>
      </c>
    </row>
    <row r="22" spans="2:12" ht="20.100000000000001" customHeight="1" x14ac:dyDescent="0.25">
      <c r="B22" s="25" t="s">
        <v>35</v>
      </c>
      <c r="C22" s="26">
        <v>133025569</v>
      </c>
      <c r="D22" s="26">
        <v>140359795</v>
      </c>
      <c r="E22" s="55">
        <v>130728784</v>
      </c>
      <c r="F22" s="55">
        <v>112969790.59</v>
      </c>
      <c r="G22" s="26">
        <v>65032851.990000024</v>
      </c>
      <c r="H22" s="26"/>
      <c r="I22" s="27"/>
      <c r="J22" s="27">
        <f t="shared" si="0"/>
        <v>0.4974639096314093</v>
      </c>
      <c r="K22" s="27">
        <f t="shared" si="1"/>
        <v>0</v>
      </c>
      <c r="L22" s="28">
        <f t="shared" si="2"/>
        <v>75326943.009999976</v>
      </c>
    </row>
    <row r="23" spans="2:12" ht="20.100000000000001" customHeight="1" x14ac:dyDescent="0.25">
      <c r="B23" s="25" t="s">
        <v>36</v>
      </c>
      <c r="C23" s="26">
        <v>240320809</v>
      </c>
      <c r="D23" s="26">
        <v>252194907</v>
      </c>
      <c r="E23" s="55">
        <v>235116968</v>
      </c>
      <c r="F23" s="55">
        <v>226833143.50000006</v>
      </c>
      <c r="G23" s="26">
        <v>126379210.53</v>
      </c>
      <c r="H23" s="26"/>
      <c r="I23" s="27"/>
      <c r="J23" s="27">
        <f t="shared" si="0"/>
        <v>0.5375163332745938</v>
      </c>
      <c r="K23" s="27">
        <f t="shared" si="1"/>
        <v>0</v>
      </c>
      <c r="L23" s="28">
        <f t="shared" si="2"/>
        <v>125815696.47</v>
      </c>
    </row>
    <row r="24" spans="2:12" ht="20.100000000000001" customHeight="1" x14ac:dyDescent="0.25">
      <c r="B24" s="25" t="s">
        <v>37</v>
      </c>
      <c r="C24" s="26">
        <v>197585774</v>
      </c>
      <c r="D24" s="26">
        <v>204918958</v>
      </c>
      <c r="E24" s="55">
        <v>192315973</v>
      </c>
      <c r="F24" s="55">
        <v>178937403.53999993</v>
      </c>
      <c r="G24" s="26">
        <v>101589353.49999991</v>
      </c>
      <c r="H24" s="26"/>
      <c r="I24" s="27"/>
      <c r="J24" s="27">
        <f t="shared" si="0"/>
        <v>0.52824189231541319</v>
      </c>
      <c r="K24" s="27">
        <f t="shared" si="1"/>
        <v>0</v>
      </c>
      <c r="L24" s="28">
        <f t="shared" si="2"/>
        <v>103329604.50000009</v>
      </c>
    </row>
    <row r="25" spans="2:12" ht="20.100000000000001" customHeight="1" x14ac:dyDescent="0.25">
      <c r="B25" s="25" t="s">
        <v>38</v>
      </c>
      <c r="C25" s="26">
        <v>301174024</v>
      </c>
      <c r="D25" s="26">
        <v>306593911</v>
      </c>
      <c r="E25" s="55">
        <v>290635720</v>
      </c>
      <c r="F25" s="55">
        <v>278083656.79000002</v>
      </c>
      <c r="G25" s="26">
        <v>151411285.09999996</v>
      </c>
      <c r="H25" s="26"/>
      <c r="I25" s="27"/>
      <c r="J25" s="27">
        <f t="shared" si="0"/>
        <v>0.52096585065318179</v>
      </c>
      <c r="K25" s="27">
        <f t="shared" si="1"/>
        <v>0</v>
      </c>
      <c r="L25" s="28">
        <f t="shared" si="2"/>
        <v>155182625.90000004</v>
      </c>
    </row>
    <row r="26" spans="2:12" ht="20.100000000000001" customHeight="1" x14ac:dyDescent="0.25">
      <c r="B26" s="25" t="s">
        <v>39</v>
      </c>
      <c r="C26" s="26">
        <v>270337130</v>
      </c>
      <c r="D26" s="26">
        <v>279988810</v>
      </c>
      <c r="E26" s="55">
        <v>264926534</v>
      </c>
      <c r="F26" s="55">
        <v>237820212.13999996</v>
      </c>
      <c r="G26" s="26">
        <v>134114582.82000004</v>
      </c>
      <c r="H26" s="26"/>
      <c r="I26" s="27"/>
      <c r="J26" s="27">
        <f t="shared" si="0"/>
        <v>0.50623310845866443</v>
      </c>
      <c r="K26" s="27">
        <f t="shared" si="1"/>
        <v>0</v>
      </c>
      <c r="L26" s="28">
        <f t="shared" si="2"/>
        <v>145874227.17999995</v>
      </c>
    </row>
    <row r="27" spans="2:12" ht="20.100000000000001" customHeight="1" x14ac:dyDescent="0.25">
      <c r="B27" s="25" t="s">
        <v>40</v>
      </c>
      <c r="C27" s="26">
        <v>136286161</v>
      </c>
      <c r="D27" s="26">
        <v>136760899</v>
      </c>
      <c r="E27" s="55">
        <v>128551043</v>
      </c>
      <c r="F27" s="55">
        <v>114227535.71000002</v>
      </c>
      <c r="G27" s="26">
        <v>71947832.819999993</v>
      </c>
      <c r="H27" s="26"/>
      <c r="I27" s="27"/>
      <c r="J27" s="27">
        <f t="shared" si="0"/>
        <v>0.55968299549308198</v>
      </c>
      <c r="K27" s="27">
        <f t="shared" si="1"/>
        <v>0</v>
      </c>
      <c r="L27" s="28">
        <f t="shared" si="2"/>
        <v>64813066.180000007</v>
      </c>
    </row>
    <row r="28" spans="2:12" ht="20.100000000000001" customHeight="1" x14ac:dyDescent="0.25">
      <c r="B28" s="25" t="s">
        <v>41</v>
      </c>
      <c r="C28" s="26">
        <v>93663736</v>
      </c>
      <c r="D28" s="26">
        <v>95179886</v>
      </c>
      <c r="E28" s="55">
        <v>92485576</v>
      </c>
      <c r="F28" s="55">
        <v>88159258.309999958</v>
      </c>
      <c r="G28" s="26">
        <v>45146921.089999989</v>
      </c>
      <c r="H28" s="26"/>
      <c r="I28" s="27"/>
      <c r="J28" s="27">
        <f t="shared" si="0"/>
        <v>0.48815094247777607</v>
      </c>
      <c r="K28" s="27">
        <f t="shared" si="1"/>
        <v>0</v>
      </c>
      <c r="L28" s="28">
        <f t="shared" si="2"/>
        <v>50032964.910000011</v>
      </c>
    </row>
    <row r="29" spans="2:12" ht="20.100000000000001" customHeight="1" x14ac:dyDescent="0.25">
      <c r="B29" s="25" t="s">
        <v>42</v>
      </c>
      <c r="C29" s="26">
        <v>68618575</v>
      </c>
      <c r="D29" s="26">
        <v>68643503</v>
      </c>
      <c r="E29" s="55">
        <v>65594478</v>
      </c>
      <c r="F29" s="55">
        <v>59678476.959999993</v>
      </c>
      <c r="G29" s="26">
        <v>33521793.409999996</v>
      </c>
      <c r="H29" s="26"/>
      <c r="I29" s="27"/>
      <c r="J29" s="27">
        <f t="shared" si="0"/>
        <v>0.51104596655224543</v>
      </c>
      <c r="K29" s="27">
        <f t="shared" si="1"/>
        <v>0</v>
      </c>
      <c r="L29" s="28">
        <f t="shared" si="2"/>
        <v>35121709.590000004</v>
      </c>
    </row>
    <row r="30" spans="2:12" ht="20.100000000000001" customHeight="1" x14ac:dyDescent="0.25">
      <c r="B30" s="25" t="s">
        <v>43</v>
      </c>
      <c r="C30" s="26">
        <v>73648490</v>
      </c>
      <c r="D30" s="26">
        <v>74244077</v>
      </c>
      <c r="E30" s="55">
        <v>66361396</v>
      </c>
      <c r="F30" s="55">
        <v>63895897.82</v>
      </c>
      <c r="G30" s="26">
        <v>35356165.949999996</v>
      </c>
      <c r="H30" s="26"/>
      <c r="I30" s="27"/>
      <c r="J30" s="27">
        <f t="shared" si="0"/>
        <v>0.53278213059291268</v>
      </c>
      <c r="K30" s="27">
        <f t="shared" si="1"/>
        <v>0</v>
      </c>
      <c r="L30" s="28">
        <f t="shared" si="2"/>
        <v>38887911.050000004</v>
      </c>
    </row>
    <row r="31" spans="2:12" ht="20.100000000000001" customHeight="1" x14ac:dyDescent="0.25">
      <c r="B31" s="25" t="s">
        <v>44</v>
      </c>
      <c r="C31" s="26">
        <v>152024837</v>
      </c>
      <c r="D31" s="26">
        <v>151925276</v>
      </c>
      <c r="E31" s="55">
        <v>141542492</v>
      </c>
      <c r="F31" s="55">
        <v>127818866.33999999</v>
      </c>
      <c r="G31" s="26">
        <v>68374455.009999976</v>
      </c>
      <c r="H31" s="26"/>
      <c r="I31" s="27"/>
      <c r="J31" s="27">
        <f t="shared" si="0"/>
        <v>0.48306663281016682</v>
      </c>
      <c r="K31" s="27">
        <f t="shared" si="1"/>
        <v>0</v>
      </c>
      <c r="L31" s="28">
        <f t="shared" si="2"/>
        <v>83550820.990000024</v>
      </c>
    </row>
    <row r="32" spans="2:12" ht="20.100000000000001" customHeight="1" x14ac:dyDescent="0.25">
      <c r="B32" s="25" t="s">
        <v>45</v>
      </c>
      <c r="C32" s="26">
        <v>83896944</v>
      </c>
      <c r="D32" s="26">
        <v>89353327</v>
      </c>
      <c r="E32" s="55">
        <v>83418889</v>
      </c>
      <c r="F32" s="55">
        <v>75911364.799999982</v>
      </c>
      <c r="G32" s="26">
        <v>47123657.960000016</v>
      </c>
      <c r="H32" s="26"/>
      <c r="I32" s="27"/>
      <c r="J32" s="27">
        <f t="shared" si="0"/>
        <v>0.56490392673534662</v>
      </c>
      <c r="K32" s="27">
        <f t="shared" si="1"/>
        <v>0</v>
      </c>
      <c r="L32" s="28">
        <f t="shared" si="2"/>
        <v>42229669.039999984</v>
      </c>
    </row>
    <row r="33" spans="2:14" ht="20.100000000000001" customHeight="1" x14ac:dyDescent="0.25">
      <c r="B33" s="25" t="s">
        <v>46</v>
      </c>
      <c r="C33" s="26">
        <v>42251922</v>
      </c>
      <c r="D33" s="26">
        <v>47726791</v>
      </c>
      <c r="E33" s="55">
        <v>44667694</v>
      </c>
      <c r="F33" s="55">
        <v>29524514.629999992</v>
      </c>
      <c r="G33" s="26">
        <v>23452134.030000005</v>
      </c>
      <c r="H33" s="26"/>
      <c r="I33" s="27"/>
      <c r="J33" s="27">
        <f t="shared" si="0"/>
        <v>0.52503570096992258</v>
      </c>
      <c r="K33" s="27">
        <f t="shared" si="1"/>
        <v>0</v>
      </c>
      <c r="L33" s="28">
        <f t="shared" si="2"/>
        <v>24274656.969999995</v>
      </c>
    </row>
    <row r="34" spans="2:14" ht="20.100000000000001" customHeight="1" x14ac:dyDescent="0.25">
      <c r="B34" s="25" t="s">
        <v>47</v>
      </c>
      <c r="C34" s="26">
        <v>100287225</v>
      </c>
      <c r="D34" s="26">
        <v>102295712</v>
      </c>
      <c r="E34" s="55">
        <v>98087389</v>
      </c>
      <c r="F34" s="55">
        <v>63661432.609999925</v>
      </c>
      <c r="G34" s="26">
        <v>51008544.35999994</v>
      </c>
      <c r="H34" s="26"/>
      <c r="I34" s="27"/>
      <c r="J34" s="27">
        <f t="shared" si="0"/>
        <v>0.52003162567616046</v>
      </c>
      <c r="K34" s="27">
        <f t="shared" si="1"/>
        <v>0</v>
      </c>
      <c r="L34" s="28">
        <f t="shared" si="2"/>
        <v>51287167.64000006</v>
      </c>
    </row>
    <row r="35" spans="2:14" ht="20.100000000000001" customHeight="1" x14ac:dyDescent="0.25">
      <c r="B35" s="25" t="s">
        <v>49</v>
      </c>
      <c r="C35" s="26">
        <v>2267878941</v>
      </c>
      <c r="D35" s="26">
        <v>2140208338</v>
      </c>
      <c r="E35" s="55">
        <v>1811783658</v>
      </c>
      <c r="F35" s="55">
        <v>1513148517.9200003</v>
      </c>
      <c r="G35" s="26">
        <v>974875246.95999968</v>
      </c>
      <c r="H35" s="26"/>
      <c r="I35" s="27"/>
      <c r="J35" s="27">
        <f t="shared" si="0"/>
        <v>0.53807486487440193</v>
      </c>
      <c r="K35" s="27">
        <f t="shared" si="1"/>
        <v>0</v>
      </c>
      <c r="L35" s="28">
        <f t="shared" si="2"/>
        <v>1165333091.0400004</v>
      </c>
    </row>
    <row r="36" spans="2:14" ht="20.100000000000001" customHeight="1" x14ac:dyDescent="0.25">
      <c r="B36" s="25" t="s">
        <v>50</v>
      </c>
      <c r="C36" s="26">
        <v>1156631592</v>
      </c>
      <c r="D36" s="26">
        <v>1061643247</v>
      </c>
      <c r="E36" s="55">
        <v>1060152344</v>
      </c>
      <c r="F36" s="55">
        <v>740408197.74000001</v>
      </c>
      <c r="G36" s="26">
        <v>622545590.77000022</v>
      </c>
      <c r="H36" s="26"/>
      <c r="I36" s="27"/>
      <c r="J36" s="27">
        <f t="shared" si="0"/>
        <v>0.58722276500480031</v>
      </c>
      <c r="K36" s="27">
        <f t="shared" si="1"/>
        <v>0</v>
      </c>
      <c r="L36" s="28">
        <f t="shared" si="2"/>
        <v>439097656.22999978</v>
      </c>
    </row>
    <row r="37" spans="2:14" ht="20.100000000000001" customHeight="1" x14ac:dyDescent="0.25">
      <c r="B37" s="25" t="s">
        <v>51</v>
      </c>
      <c r="C37" s="26">
        <v>166765343</v>
      </c>
      <c r="D37" s="26">
        <v>161653812</v>
      </c>
      <c r="E37" s="55">
        <v>161526881</v>
      </c>
      <c r="F37" s="55">
        <v>150303553.10999998</v>
      </c>
      <c r="G37" s="26">
        <v>80234032.989999995</v>
      </c>
      <c r="H37" s="26"/>
      <c r="I37" s="27"/>
      <c r="J37" s="27">
        <f t="shared" si="0"/>
        <v>0.49672248045203071</v>
      </c>
      <c r="K37" s="27">
        <f t="shared" si="1"/>
        <v>0</v>
      </c>
      <c r="L37" s="28">
        <f t="shared" si="2"/>
        <v>81419779.010000005</v>
      </c>
    </row>
    <row r="38" spans="2:14" ht="20.100000000000001" customHeight="1" x14ac:dyDescent="0.25">
      <c r="B38" s="25" t="s">
        <v>52</v>
      </c>
      <c r="C38" s="26">
        <v>43073883</v>
      </c>
      <c r="D38" s="26">
        <v>43676366</v>
      </c>
      <c r="E38" s="55">
        <v>41539761</v>
      </c>
      <c r="F38" s="55">
        <v>39763524.200000003</v>
      </c>
      <c r="G38" s="26">
        <v>24456484.530000005</v>
      </c>
      <c r="H38" s="26"/>
      <c r="I38" s="27"/>
      <c r="J38" s="27">
        <f t="shared" si="0"/>
        <v>0.58874880214163983</v>
      </c>
      <c r="K38" s="27">
        <f t="shared" si="1"/>
        <v>0</v>
      </c>
      <c r="L38" s="28">
        <f t="shared" si="2"/>
        <v>19219881.469999995</v>
      </c>
    </row>
    <row r="39" spans="2:14" ht="20.100000000000001" customHeight="1" x14ac:dyDescent="0.25">
      <c r="B39" s="25" t="s">
        <v>53</v>
      </c>
      <c r="C39" s="26">
        <v>130842255</v>
      </c>
      <c r="D39" s="26">
        <v>136125780</v>
      </c>
      <c r="E39" s="55">
        <v>129988870</v>
      </c>
      <c r="F39" s="55">
        <v>124921391.28000003</v>
      </c>
      <c r="G39" s="26">
        <v>70385138.930000037</v>
      </c>
      <c r="H39" s="26"/>
      <c r="I39" s="27"/>
      <c r="J39" s="27">
        <f t="shared" si="0"/>
        <v>0.5414705038208274</v>
      </c>
      <c r="K39" s="27">
        <f t="shared" si="1"/>
        <v>0</v>
      </c>
      <c r="L39" s="28">
        <f t="shared" si="2"/>
        <v>65740641.069999963</v>
      </c>
    </row>
    <row r="40" spans="2:14" ht="20.100000000000001" customHeight="1" x14ac:dyDescent="0.25">
      <c r="B40" s="25" t="s">
        <v>54</v>
      </c>
      <c r="C40" s="26">
        <v>351195855</v>
      </c>
      <c r="D40" s="26">
        <v>359818600</v>
      </c>
      <c r="E40" s="55">
        <v>327060690</v>
      </c>
      <c r="F40" s="55">
        <v>311513276.9000001</v>
      </c>
      <c r="G40" s="26">
        <v>166908332.53999996</v>
      </c>
      <c r="H40" s="26"/>
      <c r="I40" s="27"/>
      <c r="J40" s="27">
        <f t="shared" si="0"/>
        <v>0.5103283202270501</v>
      </c>
      <c r="K40" s="27">
        <f t="shared" si="1"/>
        <v>0</v>
      </c>
      <c r="L40" s="28">
        <f t="shared" si="2"/>
        <v>192910267.46000004</v>
      </c>
    </row>
    <row r="41" spans="2:14" ht="20.100000000000001" customHeight="1" x14ac:dyDescent="0.25">
      <c r="B41" s="25" t="s">
        <v>55</v>
      </c>
      <c r="C41" s="26">
        <v>429401280</v>
      </c>
      <c r="D41" s="26">
        <v>440298821</v>
      </c>
      <c r="E41" s="55">
        <v>399821203</v>
      </c>
      <c r="F41" s="55">
        <v>389592928.60000002</v>
      </c>
      <c r="G41" s="26">
        <v>217417533.26999992</v>
      </c>
      <c r="H41" s="26"/>
      <c r="I41" s="27"/>
      <c r="J41" s="27">
        <f t="shared" si="0"/>
        <v>0.54378690184172129</v>
      </c>
      <c r="K41" s="27">
        <f t="shared" si="1"/>
        <v>0</v>
      </c>
      <c r="L41" s="28">
        <f t="shared" si="2"/>
        <v>222881287.73000008</v>
      </c>
      <c r="N41" s="75"/>
    </row>
    <row r="42" spans="2:14" ht="20.100000000000001" customHeight="1" x14ac:dyDescent="0.25">
      <c r="B42" s="25" t="s">
        <v>56</v>
      </c>
      <c r="C42" s="26">
        <v>415136666</v>
      </c>
      <c r="D42" s="26">
        <v>427476653</v>
      </c>
      <c r="E42" s="55">
        <v>394642282</v>
      </c>
      <c r="F42" s="55">
        <v>379101759.89000016</v>
      </c>
      <c r="G42" s="26">
        <v>209847458.51999992</v>
      </c>
      <c r="H42" s="26"/>
      <c r="I42" s="27"/>
      <c r="J42" s="27">
        <f t="shared" si="0"/>
        <v>0.5317409413317753</v>
      </c>
      <c r="K42" s="27">
        <f t="shared" si="1"/>
        <v>0</v>
      </c>
      <c r="L42" s="28">
        <f t="shared" si="2"/>
        <v>217629194.48000008</v>
      </c>
    </row>
    <row r="43" spans="2:14" ht="20.100000000000001" customHeight="1" x14ac:dyDescent="0.25">
      <c r="B43" s="25" t="s">
        <v>57</v>
      </c>
      <c r="C43" s="26">
        <v>230080234</v>
      </c>
      <c r="D43" s="26">
        <v>231814534</v>
      </c>
      <c r="E43" s="55">
        <v>216737371</v>
      </c>
      <c r="F43" s="55">
        <v>211892936.88</v>
      </c>
      <c r="G43" s="26">
        <v>118754333.74999987</v>
      </c>
      <c r="H43" s="26"/>
      <c r="I43" s="27"/>
      <c r="J43" s="27">
        <f t="shared" si="0"/>
        <v>0.54791812414297425</v>
      </c>
      <c r="K43" s="27">
        <f t="shared" si="1"/>
        <v>0</v>
      </c>
      <c r="L43" s="28">
        <f t="shared" si="2"/>
        <v>113060200.25000013</v>
      </c>
    </row>
    <row r="44" spans="2:14" ht="20.100000000000001" customHeight="1" x14ac:dyDescent="0.25">
      <c r="B44" s="25" t="s">
        <v>59</v>
      </c>
      <c r="C44" s="26">
        <v>23047000</v>
      </c>
      <c r="D44" s="26">
        <v>158061200</v>
      </c>
      <c r="E44" s="55">
        <v>138061200</v>
      </c>
      <c r="F44" s="55">
        <v>14536133.139999999</v>
      </c>
      <c r="G44" s="26">
        <v>7755366.3700000001</v>
      </c>
      <c r="H44" s="26"/>
      <c r="I44" s="27"/>
      <c r="J44" s="27">
        <f t="shared" ref="J44" si="3">IF(ISERROR(+G44/E44)=TRUE,0,++G44/E44)</f>
        <v>5.6173395349308861E-2</v>
      </c>
      <c r="K44" s="27">
        <f t="shared" ref="K44" si="4">IF(ISERROR(+H44/E44)=TRUE,0,++H44/E44)</f>
        <v>0</v>
      </c>
      <c r="L44" s="28">
        <f t="shared" ref="L44" si="5">+D44-G44</f>
        <v>150305833.63</v>
      </c>
    </row>
    <row r="45" spans="2:14" ht="20.100000000000001" customHeight="1" x14ac:dyDescent="0.25">
      <c r="B45" s="25" t="s">
        <v>62</v>
      </c>
      <c r="C45" s="26">
        <v>144634184</v>
      </c>
      <c r="D45" s="26">
        <v>152689442</v>
      </c>
      <c r="E45" s="55">
        <v>144623257</v>
      </c>
      <c r="F45" s="55">
        <v>132578061.96999991</v>
      </c>
      <c r="G45" s="26">
        <v>76822993.749999881</v>
      </c>
      <c r="H45" s="26"/>
      <c r="I45" s="27"/>
      <c r="J45" s="27">
        <f t="shared" ref="J45" si="6">IF(ISERROR(+G45/E45)=TRUE,0,++G45/E45)</f>
        <v>0.53119391267754312</v>
      </c>
      <c r="K45" s="27">
        <f t="shared" ref="K45" si="7">IF(ISERROR(+H45/E45)=TRUE,0,++H45/E45)</f>
        <v>0</v>
      </c>
      <c r="L45" s="28">
        <f t="shared" ref="L45" si="8">+D45-G45</f>
        <v>75866448.250000119</v>
      </c>
    </row>
    <row r="46" spans="2:14" ht="23.25" customHeight="1" x14ac:dyDescent="0.25">
      <c r="B46" s="50" t="s">
        <v>4</v>
      </c>
      <c r="C46" s="51">
        <f t="shared" ref="C46:H46" si="9">SUM(C13:C45)</f>
        <v>10778179170</v>
      </c>
      <c r="D46" s="51">
        <f t="shared" si="9"/>
        <v>10349064130</v>
      </c>
      <c r="E46" s="51">
        <f t="shared" si="9"/>
        <v>9053708851</v>
      </c>
      <c r="F46" s="51">
        <f t="shared" si="9"/>
        <v>7851641567.7800007</v>
      </c>
      <c r="G46" s="51">
        <f t="shared" si="9"/>
        <v>4769878070.4299974</v>
      </c>
      <c r="H46" s="51">
        <f t="shared" si="9"/>
        <v>0</v>
      </c>
      <c r="I46" s="52">
        <f>IF(ISERROR(+#REF!/E46)=TRUE,0,++#REF!/E46)</f>
        <v>0</v>
      </c>
      <c r="J46" s="52">
        <f>IF(ISERROR(+G46/E46)=TRUE,0,++G46/E46)</f>
        <v>0.52684244091891197</v>
      </c>
      <c r="K46" s="52">
        <f>IF(ISERROR(+H46/E46)=TRUE,0,++H46/E46)</f>
        <v>0</v>
      </c>
      <c r="L46" s="53">
        <f>SUM(L13:L45)</f>
        <v>5579186059.5700016</v>
      </c>
    </row>
    <row r="47" spans="2:14" x14ac:dyDescent="0.2">
      <c r="B47" s="11" t="s">
        <v>67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JUNIO
(4)</v>
      </c>
      <c r="H52" s="32" t="s">
        <v>15</v>
      </c>
      <c r="I52" s="77"/>
      <c r="J52" s="77"/>
      <c r="K52" s="77"/>
      <c r="L52" s="31"/>
    </row>
    <row r="53" spans="2:12" s="22" customFormat="1" x14ac:dyDescent="0.25">
      <c r="B53" s="22" t="s">
        <v>24</v>
      </c>
      <c r="C53" s="64">
        <f>+C46/$C$51</f>
        <v>10778.179169999999</v>
      </c>
      <c r="D53" s="64">
        <f>+D46/$C$51</f>
        <v>10349.064130000001</v>
      </c>
      <c r="E53" s="22">
        <f>+E46/$C$51</f>
        <v>9053.7088509999994</v>
      </c>
      <c r="F53" s="64">
        <f>+F46/$C$51</f>
        <v>7851.6415677800005</v>
      </c>
      <c r="G53" s="64">
        <f>+G46/$C$51</f>
        <v>4769.878070429997</v>
      </c>
      <c r="H53" s="34"/>
      <c r="I53" s="35"/>
      <c r="J53" s="35"/>
      <c r="K53" s="35"/>
      <c r="L53" s="36"/>
    </row>
    <row r="54" spans="2:12" s="22" customFormat="1" x14ac:dyDescent="0.25">
      <c r="C54" s="33"/>
      <c r="D54" s="33"/>
      <c r="F54" s="33"/>
      <c r="G54" s="33"/>
      <c r="H54" s="37"/>
      <c r="I54" s="35"/>
      <c r="J54" s="35"/>
      <c r="K54" s="35"/>
      <c r="L54" s="36"/>
    </row>
    <row r="55" spans="2:12" s="22" customFormat="1" x14ac:dyDescent="0.25">
      <c r="C55" s="33"/>
      <c r="D55" s="33"/>
      <c r="F55" s="33"/>
      <c r="G55" s="33"/>
      <c r="H55" s="37"/>
      <c r="I55" s="35"/>
      <c r="J55" s="35"/>
      <c r="K55" s="35"/>
      <c r="L55" s="36"/>
    </row>
    <row r="56" spans="2:12" s="22" customFormat="1" x14ac:dyDescent="0.25">
      <c r="C56" s="33"/>
      <c r="D56" s="33"/>
      <c r="F56" s="33"/>
      <c r="G56" s="33"/>
      <c r="H56" s="37"/>
      <c r="I56" s="35"/>
      <c r="J56" s="35"/>
      <c r="K56" s="35"/>
      <c r="L56" s="36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8">
        <v>0</v>
      </c>
      <c r="D13" s="8">
        <v>5972695</v>
      </c>
      <c r="E13" s="54">
        <v>2693510</v>
      </c>
      <c r="F13" s="54">
        <v>1842273.2499999998</v>
      </c>
      <c r="G13" s="8">
        <v>434582.81</v>
      </c>
      <c r="H13" s="8"/>
      <c r="I13" s="12">
        <f>IF(ISERROR(+#REF!/E13)=TRUE,0,++#REF!/E13)</f>
        <v>0</v>
      </c>
      <c r="J13" s="12">
        <f>IF(ISERROR(+G13/E13)=TRUE,0,++G13/E13)</f>
        <v>0.16134442047736969</v>
      </c>
      <c r="K13" s="12">
        <f>IF(ISERROR(+H13/E13)=TRUE,0,++H13/E13)</f>
        <v>0</v>
      </c>
      <c r="L13" s="14">
        <f>+D13-G13</f>
        <v>5538112.1900000004</v>
      </c>
    </row>
    <row r="14" spans="1:13" ht="20.100000000000001" customHeight="1" x14ac:dyDescent="0.25">
      <c r="B14" s="7" t="s">
        <v>27</v>
      </c>
      <c r="C14" s="9">
        <v>0</v>
      </c>
      <c r="D14" s="9">
        <v>61754</v>
      </c>
      <c r="E14" s="56">
        <v>61754</v>
      </c>
      <c r="F14" s="57">
        <v>61663.6</v>
      </c>
      <c r="G14" s="9">
        <v>43665.599999999999</v>
      </c>
      <c r="H14" s="9"/>
      <c r="I14" s="13">
        <f>IF(ISERROR(+#REF!/E14)=TRUE,0,++#REF!/E14)</f>
        <v>0</v>
      </c>
      <c r="J14" s="13">
        <f t="shared" ref="J14:J45" si="0">IF(ISERROR(+G14/E14)=TRUE,0,++G14/E14)</f>
        <v>0.7070894193088707</v>
      </c>
      <c r="K14" s="13">
        <f t="shared" ref="K14:K45" si="1">IF(ISERROR(+H14/E14)=TRUE,0,++H14/E14)</f>
        <v>0</v>
      </c>
      <c r="L14" s="15">
        <f t="shared" ref="L14:L45" si="2">+D14-G14</f>
        <v>18088.400000000001</v>
      </c>
    </row>
    <row r="15" spans="1:13" ht="20.100000000000001" customHeight="1" x14ac:dyDescent="0.25">
      <c r="B15" s="7" t="s">
        <v>28</v>
      </c>
      <c r="C15" s="9">
        <v>327959</v>
      </c>
      <c r="D15" s="9">
        <v>454088</v>
      </c>
      <c r="E15" s="56">
        <v>454088</v>
      </c>
      <c r="F15" s="57">
        <v>374188.33</v>
      </c>
      <c r="G15" s="9">
        <v>273450.08999999997</v>
      </c>
      <c r="H15" s="9"/>
      <c r="I15" s="13"/>
      <c r="J15" s="13">
        <f t="shared" si="0"/>
        <v>0.60219624830429341</v>
      </c>
      <c r="K15" s="13">
        <f t="shared" si="1"/>
        <v>0</v>
      </c>
      <c r="L15" s="15">
        <f t="shared" si="2"/>
        <v>180637.91000000003</v>
      </c>
    </row>
    <row r="16" spans="1:13" ht="20.100000000000001" customHeight="1" x14ac:dyDescent="0.25">
      <c r="B16" s="7" t="s">
        <v>29</v>
      </c>
      <c r="C16" s="9">
        <v>0</v>
      </c>
      <c r="D16" s="9">
        <v>3679765</v>
      </c>
      <c r="E16" s="56">
        <v>3679765</v>
      </c>
      <c r="F16" s="57">
        <v>803243.38</v>
      </c>
      <c r="G16" s="9">
        <v>444466.6</v>
      </c>
      <c r="H16" s="9"/>
      <c r="I16" s="13"/>
      <c r="J16" s="13">
        <f t="shared" si="0"/>
        <v>0.12078668067118416</v>
      </c>
      <c r="K16" s="13">
        <f t="shared" si="1"/>
        <v>0</v>
      </c>
      <c r="L16" s="15">
        <f t="shared" si="2"/>
        <v>3235298.4</v>
      </c>
    </row>
    <row r="17" spans="2:12" ht="20.100000000000001" customHeight="1" x14ac:dyDescent="0.25">
      <c r="B17" s="7" t="s">
        <v>30</v>
      </c>
      <c r="C17" s="9">
        <v>327959</v>
      </c>
      <c r="D17" s="9">
        <v>474027</v>
      </c>
      <c r="E17" s="56">
        <v>474027</v>
      </c>
      <c r="F17" s="57">
        <v>244678.57</v>
      </c>
      <c r="G17" s="9">
        <v>229785.33000000002</v>
      </c>
      <c r="H17" s="9"/>
      <c r="I17" s="13"/>
      <c r="J17" s="13">
        <f t="shared" si="0"/>
        <v>0.48475156478428449</v>
      </c>
      <c r="K17" s="13">
        <f t="shared" si="1"/>
        <v>0</v>
      </c>
      <c r="L17" s="15">
        <f t="shared" si="2"/>
        <v>244241.66999999998</v>
      </c>
    </row>
    <row r="18" spans="2:12" ht="20.100000000000001" customHeight="1" x14ac:dyDescent="0.25">
      <c r="B18" s="7" t="s">
        <v>31</v>
      </c>
      <c r="C18" s="9">
        <v>0</v>
      </c>
      <c r="D18" s="9">
        <v>334212</v>
      </c>
      <c r="E18" s="56">
        <v>334212</v>
      </c>
      <c r="F18" s="57">
        <v>276757.59999999998</v>
      </c>
      <c r="G18" s="9">
        <v>276757.59999999998</v>
      </c>
      <c r="H18" s="9"/>
      <c r="I18" s="13"/>
      <c r="J18" s="13">
        <f t="shared" si="0"/>
        <v>0.82808995487893899</v>
      </c>
      <c r="K18" s="13">
        <f t="shared" si="1"/>
        <v>0</v>
      </c>
      <c r="L18" s="15">
        <f t="shared" si="2"/>
        <v>57454.400000000023</v>
      </c>
    </row>
    <row r="19" spans="2:12" ht="20.100000000000001" customHeight="1" x14ac:dyDescent="0.25">
      <c r="B19" s="7" t="s">
        <v>32</v>
      </c>
      <c r="C19" s="9">
        <v>0</v>
      </c>
      <c r="D19" s="9">
        <v>500028</v>
      </c>
      <c r="E19" s="56">
        <v>500028</v>
      </c>
      <c r="F19" s="57">
        <v>412014.67</v>
      </c>
      <c r="G19" s="9">
        <v>316755.47000000003</v>
      </c>
      <c r="H19" s="9"/>
      <c r="I19" s="13"/>
      <c r="J19" s="13">
        <f t="shared" si="0"/>
        <v>0.63347546537393917</v>
      </c>
      <c r="K19" s="13">
        <f t="shared" si="1"/>
        <v>0</v>
      </c>
      <c r="L19" s="15">
        <f t="shared" si="2"/>
        <v>183272.52999999997</v>
      </c>
    </row>
    <row r="20" spans="2:12" ht="20.100000000000001" customHeight="1" x14ac:dyDescent="0.25">
      <c r="B20" s="7" t="s">
        <v>33</v>
      </c>
      <c r="C20" s="9">
        <v>0</v>
      </c>
      <c r="D20" s="9">
        <v>383472</v>
      </c>
      <c r="E20" s="56">
        <v>383472</v>
      </c>
      <c r="F20" s="57">
        <v>383389.24000000005</v>
      </c>
      <c r="G20" s="9">
        <v>383389.24000000005</v>
      </c>
      <c r="H20" s="9"/>
      <c r="I20" s="13"/>
      <c r="J20" s="13">
        <f t="shared" si="0"/>
        <v>0.9997841824174909</v>
      </c>
      <c r="K20" s="13">
        <f t="shared" si="1"/>
        <v>0</v>
      </c>
      <c r="L20" s="15">
        <f t="shared" si="2"/>
        <v>82.759999999951106</v>
      </c>
    </row>
    <row r="21" spans="2:12" ht="20.100000000000001" customHeight="1" x14ac:dyDescent="0.25">
      <c r="B21" s="7" t="s">
        <v>34</v>
      </c>
      <c r="C21" s="9">
        <v>0</v>
      </c>
      <c r="D21" s="9">
        <v>155363</v>
      </c>
      <c r="E21" s="56">
        <v>155363</v>
      </c>
      <c r="F21" s="57">
        <v>146250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155363</v>
      </c>
    </row>
    <row r="22" spans="2:12" ht="20.100000000000001" customHeight="1" x14ac:dyDescent="0.25">
      <c r="B22" s="7" t="s">
        <v>35</v>
      </c>
      <c r="C22" s="9">
        <v>327959</v>
      </c>
      <c r="D22" s="9">
        <v>503204</v>
      </c>
      <c r="E22" s="56">
        <v>503204</v>
      </c>
      <c r="F22" s="57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503204</v>
      </c>
    </row>
    <row r="23" spans="2:12" ht="20.100000000000001" customHeight="1" x14ac:dyDescent="0.25">
      <c r="B23" s="7" t="s">
        <v>36</v>
      </c>
      <c r="C23" s="9">
        <v>0</v>
      </c>
      <c r="D23" s="9">
        <v>392053</v>
      </c>
      <c r="E23" s="56">
        <v>392053</v>
      </c>
      <c r="F23" s="57">
        <v>348513.18</v>
      </c>
      <c r="G23" s="9">
        <v>348513.18</v>
      </c>
      <c r="H23" s="9"/>
      <c r="I23" s="13"/>
      <c r="J23" s="13">
        <f t="shared" si="0"/>
        <v>0.88894404583053821</v>
      </c>
      <c r="K23" s="13">
        <f t="shared" si="1"/>
        <v>0</v>
      </c>
      <c r="L23" s="15">
        <f t="shared" si="2"/>
        <v>43539.820000000007</v>
      </c>
    </row>
    <row r="24" spans="2:12" ht="20.100000000000001" customHeight="1" x14ac:dyDescent="0.25">
      <c r="B24" s="7" t="s">
        <v>37</v>
      </c>
      <c r="C24" s="9">
        <v>0</v>
      </c>
      <c r="D24" s="9">
        <v>266282</v>
      </c>
      <c r="E24" s="56">
        <v>429394</v>
      </c>
      <c r="F24" s="57">
        <v>96107.599999999991</v>
      </c>
      <c r="G24" s="9">
        <v>41470.400000000001</v>
      </c>
      <c r="H24" s="9"/>
      <c r="I24" s="13"/>
      <c r="J24" s="13">
        <f t="shared" si="0"/>
        <v>9.6578899565434084E-2</v>
      </c>
      <c r="K24" s="13">
        <f t="shared" si="1"/>
        <v>0</v>
      </c>
      <c r="L24" s="15">
        <f t="shared" si="2"/>
        <v>224811.6</v>
      </c>
    </row>
    <row r="25" spans="2:12" ht="20.100000000000001" customHeight="1" x14ac:dyDescent="0.25">
      <c r="B25" s="7" t="s">
        <v>38</v>
      </c>
      <c r="C25" s="9">
        <v>0</v>
      </c>
      <c r="D25" s="9">
        <v>400219</v>
      </c>
      <c r="E25" s="56">
        <v>400219</v>
      </c>
      <c r="F25" s="57">
        <v>396404.72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400219</v>
      </c>
    </row>
    <row r="26" spans="2:12" ht="20.100000000000001" customHeight="1" x14ac:dyDescent="0.25">
      <c r="B26" s="7" t="s">
        <v>39</v>
      </c>
      <c r="C26" s="9">
        <v>0</v>
      </c>
      <c r="D26" s="9">
        <v>210915</v>
      </c>
      <c r="E26" s="56">
        <v>210915</v>
      </c>
      <c r="F26" s="57">
        <v>209681</v>
      </c>
      <c r="G26" s="9">
        <v>176350</v>
      </c>
      <c r="H26" s="9"/>
      <c r="I26" s="13"/>
      <c r="J26" s="13">
        <f t="shared" si="0"/>
        <v>0.83611881563663082</v>
      </c>
      <c r="K26" s="13">
        <f t="shared" si="1"/>
        <v>0</v>
      </c>
      <c r="L26" s="15">
        <f t="shared" si="2"/>
        <v>34565</v>
      </c>
    </row>
    <row r="27" spans="2:12" ht="20.100000000000001" customHeight="1" x14ac:dyDescent="0.25">
      <c r="B27" s="7" t="s">
        <v>40</v>
      </c>
      <c r="C27" s="9">
        <v>0</v>
      </c>
      <c r="D27" s="9">
        <v>942887</v>
      </c>
      <c r="E27" s="56">
        <v>942887</v>
      </c>
      <c r="F27" s="57">
        <v>810747.47</v>
      </c>
      <c r="G27" s="9">
        <v>106502.59</v>
      </c>
      <c r="H27" s="9"/>
      <c r="I27" s="13"/>
      <c r="J27" s="13">
        <f t="shared" si="0"/>
        <v>0.11295371555658312</v>
      </c>
      <c r="K27" s="13">
        <f t="shared" si="1"/>
        <v>0</v>
      </c>
      <c r="L27" s="15">
        <f t="shared" si="2"/>
        <v>836384.41</v>
      </c>
    </row>
    <row r="28" spans="2:12" ht="20.100000000000001" customHeight="1" x14ac:dyDescent="0.25">
      <c r="B28" s="7" t="s">
        <v>41</v>
      </c>
      <c r="C28" s="9">
        <v>0</v>
      </c>
      <c r="D28" s="9">
        <v>322141</v>
      </c>
      <c r="E28" s="56">
        <v>322141</v>
      </c>
      <c r="F28" s="57">
        <v>316748.89</v>
      </c>
      <c r="G28" s="9">
        <v>176139.55000000002</v>
      </c>
      <c r="H28" s="9"/>
      <c r="I28" s="13"/>
      <c r="J28" s="13">
        <f t="shared" si="0"/>
        <v>0.54677780847517088</v>
      </c>
      <c r="K28" s="13">
        <f t="shared" si="1"/>
        <v>0</v>
      </c>
      <c r="L28" s="15">
        <f t="shared" si="2"/>
        <v>146001.44999999998</v>
      </c>
    </row>
    <row r="29" spans="2:12" ht="20.100000000000001" customHeight="1" x14ac:dyDescent="0.25">
      <c r="B29" s="7" t="s">
        <v>42</v>
      </c>
      <c r="C29" s="9">
        <v>0</v>
      </c>
      <c r="D29" s="9">
        <v>22935</v>
      </c>
      <c r="E29" s="56">
        <v>22935</v>
      </c>
      <c r="F29" s="57">
        <v>22930</v>
      </c>
      <c r="G29" s="9">
        <v>1930</v>
      </c>
      <c r="H29" s="9"/>
      <c r="I29" s="13"/>
      <c r="J29" s="13">
        <f t="shared" si="0"/>
        <v>8.4150861129278401E-2</v>
      </c>
      <c r="K29" s="13">
        <f t="shared" si="1"/>
        <v>0</v>
      </c>
      <c r="L29" s="15">
        <f t="shared" si="2"/>
        <v>21005</v>
      </c>
    </row>
    <row r="30" spans="2:12" ht="20.100000000000001" customHeight="1" x14ac:dyDescent="0.25">
      <c r="B30" s="7" t="s">
        <v>43</v>
      </c>
      <c r="C30" s="9">
        <v>0</v>
      </c>
      <c r="D30" s="9">
        <v>615593</v>
      </c>
      <c r="E30" s="56">
        <v>615593</v>
      </c>
      <c r="F30" s="57">
        <v>204894.90000000002</v>
      </c>
      <c r="G30" s="9">
        <v>103041.2</v>
      </c>
      <c r="H30" s="9"/>
      <c r="I30" s="13"/>
      <c r="J30" s="13">
        <f t="shared" si="0"/>
        <v>0.1673852691632296</v>
      </c>
      <c r="K30" s="13">
        <f t="shared" si="1"/>
        <v>0</v>
      </c>
      <c r="L30" s="15">
        <f t="shared" si="2"/>
        <v>512551.8</v>
      </c>
    </row>
    <row r="31" spans="2:12" ht="20.100000000000001" customHeight="1" x14ac:dyDescent="0.25">
      <c r="B31" s="7" t="s">
        <v>44</v>
      </c>
      <c r="C31" s="9">
        <v>0</v>
      </c>
      <c r="D31" s="9">
        <v>212855</v>
      </c>
      <c r="E31" s="56">
        <v>212855</v>
      </c>
      <c r="F31" s="57">
        <v>207058.75</v>
      </c>
      <c r="G31" s="9">
        <v>185976.6</v>
      </c>
      <c r="H31" s="9"/>
      <c r="I31" s="13"/>
      <c r="J31" s="13">
        <f t="shared" si="0"/>
        <v>0.87372436635268147</v>
      </c>
      <c r="K31" s="13">
        <f t="shared" si="1"/>
        <v>0</v>
      </c>
      <c r="L31" s="15">
        <f t="shared" si="2"/>
        <v>26878.399999999994</v>
      </c>
    </row>
    <row r="32" spans="2:12" ht="20.100000000000001" customHeight="1" x14ac:dyDescent="0.25">
      <c r="B32" s="7" t="s">
        <v>45</v>
      </c>
      <c r="C32" s="9">
        <v>327959</v>
      </c>
      <c r="D32" s="9">
        <v>516922</v>
      </c>
      <c r="E32" s="56">
        <v>516922</v>
      </c>
      <c r="F32" s="57">
        <v>326197.5</v>
      </c>
      <c r="G32" s="9">
        <v>220537.5</v>
      </c>
      <c r="H32" s="9"/>
      <c r="I32" s="13"/>
      <c r="J32" s="13">
        <f t="shared" si="0"/>
        <v>0.42663593346771855</v>
      </c>
      <c r="K32" s="13">
        <f t="shared" si="1"/>
        <v>0</v>
      </c>
      <c r="L32" s="15">
        <f t="shared" si="2"/>
        <v>296384.5</v>
      </c>
    </row>
    <row r="33" spans="2:12" ht="20.100000000000001" customHeight="1" x14ac:dyDescent="0.25">
      <c r="B33" s="7" t="s">
        <v>46</v>
      </c>
      <c r="C33" s="9">
        <v>0</v>
      </c>
      <c r="D33" s="9">
        <v>271196</v>
      </c>
      <c r="E33" s="56">
        <v>271196</v>
      </c>
      <c r="F33" s="57">
        <v>93878.399999999994</v>
      </c>
      <c r="G33" s="9">
        <v>14219</v>
      </c>
      <c r="H33" s="9"/>
      <c r="I33" s="13"/>
      <c r="J33" s="13">
        <f t="shared" si="0"/>
        <v>5.2430714317320312E-2</v>
      </c>
      <c r="K33" s="13">
        <f t="shared" si="1"/>
        <v>0</v>
      </c>
      <c r="L33" s="15">
        <f t="shared" si="2"/>
        <v>256977</v>
      </c>
    </row>
    <row r="34" spans="2:12" ht="20.100000000000001" customHeight="1" x14ac:dyDescent="0.25">
      <c r="B34" s="7" t="s">
        <v>47</v>
      </c>
      <c r="C34" s="9">
        <v>0</v>
      </c>
      <c r="D34" s="9">
        <v>27000</v>
      </c>
      <c r="E34" s="56">
        <v>27000</v>
      </c>
      <c r="F34" s="57">
        <v>26950.13</v>
      </c>
      <c r="G34" s="9">
        <v>26950.13</v>
      </c>
      <c r="H34" s="9"/>
      <c r="I34" s="13"/>
      <c r="J34" s="13">
        <f t="shared" si="0"/>
        <v>0.99815296296296296</v>
      </c>
      <c r="K34" s="13">
        <f t="shared" si="1"/>
        <v>0</v>
      </c>
      <c r="L34" s="15">
        <f t="shared" si="2"/>
        <v>49.869999999998981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6">
        <v>0</v>
      </c>
      <c r="F35" s="57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6">
        <v>0</v>
      </c>
      <c r="F36" s="57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6">
        <v>0</v>
      </c>
      <c r="F37" s="57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1464037</v>
      </c>
      <c r="D38" s="9">
        <v>3096329</v>
      </c>
      <c r="E38" s="56">
        <v>3014419</v>
      </c>
      <c r="F38" s="57">
        <v>1700936.48</v>
      </c>
      <c r="G38" s="9">
        <v>652831.39000000013</v>
      </c>
      <c r="H38" s="9"/>
      <c r="I38" s="13"/>
      <c r="J38" s="13">
        <f t="shared" si="0"/>
        <v>0.21656955784846105</v>
      </c>
      <c r="K38" s="13">
        <f t="shared" si="1"/>
        <v>0</v>
      </c>
      <c r="L38" s="15">
        <f t="shared" si="2"/>
        <v>2443497.61</v>
      </c>
    </row>
    <row r="39" spans="2:12" ht="20.100000000000001" customHeight="1" x14ac:dyDescent="0.25">
      <c r="B39" s="7" t="s">
        <v>52</v>
      </c>
      <c r="C39" s="9">
        <v>0</v>
      </c>
      <c r="D39" s="9">
        <v>241373</v>
      </c>
      <c r="E39" s="56">
        <v>241373</v>
      </c>
      <c r="F39" s="57">
        <v>27000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241373</v>
      </c>
    </row>
    <row r="40" spans="2:12" ht="20.100000000000001" customHeight="1" x14ac:dyDescent="0.25">
      <c r="B40" s="7" t="s">
        <v>53</v>
      </c>
      <c r="C40" s="9">
        <v>327959</v>
      </c>
      <c r="D40" s="9">
        <v>920518</v>
      </c>
      <c r="E40" s="56">
        <v>920518</v>
      </c>
      <c r="F40" s="57">
        <v>418033.33999999997</v>
      </c>
      <c r="G40" s="9">
        <v>251799.72</v>
      </c>
      <c r="H40" s="9"/>
      <c r="I40" s="13"/>
      <c r="J40" s="13">
        <f t="shared" si="0"/>
        <v>0.27354133216297782</v>
      </c>
      <c r="K40" s="13">
        <f t="shared" si="1"/>
        <v>0</v>
      </c>
      <c r="L40" s="15">
        <f t="shared" si="2"/>
        <v>668718.28</v>
      </c>
    </row>
    <row r="41" spans="2:12" ht="20.100000000000001" customHeight="1" x14ac:dyDescent="0.25">
      <c r="B41" s="7" t="s">
        <v>54</v>
      </c>
      <c r="C41" s="9">
        <v>0</v>
      </c>
      <c r="D41" s="9">
        <v>349086</v>
      </c>
      <c r="E41" s="56">
        <v>293785</v>
      </c>
      <c r="F41" s="57">
        <v>238508.97</v>
      </c>
      <c r="G41" s="9">
        <v>179889.3</v>
      </c>
      <c r="H41" s="9"/>
      <c r="I41" s="13"/>
      <c r="J41" s="13">
        <f t="shared" si="0"/>
        <v>0.61231614956515812</v>
      </c>
      <c r="K41" s="13">
        <f t="shared" si="1"/>
        <v>0</v>
      </c>
      <c r="L41" s="15">
        <f t="shared" si="2"/>
        <v>169196.7</v>
      </c>
    </row>
    <row r="42" spans="2:12" ht="20.100000000000001" customHeight="1" x14ac:dyDescent="0.25">
      <c r="B42" s="7" t="s">
        <v>55</v>
      </c>
      <c r="C42" s="9">
        <v>0</v>
      </c>
      <c r="D42" s="9">
        <v>459548</v>
      </c>
      <c r="E42" s="56">
        <v>459548</v>
      </c>
      <c r="F42" s="57">
        <v>347557.4</v>
      </c>
      <c r="G42" s="9">
        <v>44402.6</v>
      </c>
      <c r="H42" s="9"/>
      <c r="I42" s="13"/>
      <c r="J42" s="13">
        <f t="shared" si="0"/>
        <v>9.6622333249192685E-2</v>
      </c>
      <c r="K42" s="13">
        <f t="shared" si="1"/>
        <v>0</v>
      </c>
      <c r="L42" s="15">
        <f t="shared" si="2"/>
        <v>415145.4</v>
      </c>
    </row>
    <row r="43" spans="2:12" ht="20.100000000000001" customHeight="1" x14ac:dyDescent="0.25">
      <c r="B43" s="7" t="s">
        <v>56</v>
      </c>
      <c r="C43" s="9">
        <v>0</v>
      </c>
      <c r="D43" s="9">
        <v>632059</v>
      </c>
      <c r="E43" s="56">
        <v>632059</v>
      </c>
      <c r="F43" s="57">
        <v>627038.74</v>
      </c>
      <c r="G43" s="9">
        <v>627038.74</v>
      </c>
      <c r="H43" s="9"/>
      <c r="I43" s="13"/>
      <c r="J43" s="13">
        <f t="shared" ref="J43" si="3">IF(ISERROR(+G43/E43)=TRUE,0,++G43/E43)</f>
        <v>0.99205729211988125</v>
      </c>
      <c r="K43" s="13">
        <f t="shared" ref="K43" si="4">IF(ISERROR(+H43/E43)=TRUE,0,++H43/E43)</f>
        <v>0</v>
      </c>
      <c r="L43" s="15">
        <f t="shared" ref="L43" si="5">+D43-G43</f>
        <v>5020.2600000000093</v>
      </c>
    </row>
    <row r="44" spans="2:12" ht="20.100000000000001" customHeight="1" x14ac:dyDescent="0.25">
      <c r="B44" s="7" t="s">
        <v>57</v>
      </c>
      <c r="C44" s="9">
        <v>0</v>
      </c>
      <c r="D44" s="9">
        <v>545468</v>
      </c>
      <c r="E44" s="56">
        <v>545468</v>
      </c>
      <c r="F44" s="57">
        <v>379751.65</v>
      </c>
      <c r="G44" s="9">
        <v>45792.98</v>
      </c>
      <c r="H44" s="9"/>
      <c r="I44" s="13"/>
      <c r="J44" s="13">
        <f t="shared" si="0"/>
        <v>8.3951725857428855E-2</v>
      </c>
      <c r="K44" s="13">
        <f t="shared" si="1"/>
        <v>0</v>
      </c>
      <c r="L44" s="15">
        <f t="shared" si="2"/>
        <v>499675.02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6">
        <v>0</v>
      </c>
      <c r="F45" s="57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0" t="s">
        <v>4</v>
      </c>
      <c r="C46" s="51">
        <f t="shared" ref="C46:H46" si="6">SUM(C13:C45)</f>
        <v>3103832</v>
      </c>
      <c r="D46" s="51">
        <f t="shared" si="6"/>
        <v>22963987</v>
      </c>
      <c r="E46" s="51">
        <f t="shared" si="6"/>
        <v>19710703</v>
      </c>
      <c r="F46" s="51">
        <f t="shared" si="6"/>
        <v>11343397.76</v>
      </c>
      <c r="G46" s="51">
        <f t="shared" si="6"/>
        <v>5606237.6200000001</v>
      </c>
      <c r="H46" s="51">
        <f t="shared" si="6"/>
        <v>0</v>
      </c>
      <c r="I46" s="52">
        <f>IF(ISERROR(+#REF!/E46)=TRUE,0,++#REF!/E46)</f>
        <v>0</v>
      </c>
      <c r="J46" s="52">
        <f>IF(ISERROR(+G46/E46)=TRUE,0,++G46/E46)</f>
        <v>0.28442606131298309</v>
      </c>
      <c r="K46" s="52">
        <f>IF(ISERROR(+H46/E46)=TRUE,0,++H46/E46)</f>
        <v>0</v>
      </c>
      <c r="L46" s="53">
        <f>SUM(L13:L45)</f>
        <v>17357749.379999999</v>
      </c>
    </row>
    <row r="47" spans="2:12" x14ac:dyDescent="0.2">
      <c r="B47" s="11" t="s">
        <v>67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JUNIO
(4)</v>
      </c>
      <c r="K52" s="23"/>
    </row>
    <row r="53" spans="2:11" s="22" customFormat="1" x14ac:dyDescent="0.25">
      <c r="B53" s="22" t="s">
        <v>24</v>
      </c>
      <c r="C53" s="38">
        <f>+C46/$C$51</f>
        <v>3.1038320000000001</v>
      </c>
      <c r="D53" s="38">
        <f>+D46/$C$51</f>
        <v>22.963986999999999</v>
      </c>
      <c r="E53" s="38">
        <f>+E46/$C$51</f>
        <v>19.710702999999999</v>
      </c>
      <c r="F53" s="38">
        <f>+F46/$C$51</f>
        <v>11.34339776</v>
      </c>
      <c r="G53" s="38">
        <f>+G46/$C$51</f>
        <v>5.6062376199999999</v>
      </c>
      <c r="K53" s="23"/>
    </row>
    <row r="54" spans="2:11" s="22" customFormat="1" x14ac:dyDescent="0.25">
      <c r="C54" s="38"/>
      <c r="D54" s="38"/>
      <c r="E54" s="38"/>
      <c r="F54" s="38"/>
      <c r="G54" s="38"/>
      <c r="K54" s="23"/>
    </row>
    <row r="55" spans="2:11" s="22" customFormat="1" x14ac:dyDescent="0.25">
      <c r="C55" s="38"/>
      <c r="D55" s="38"/>
      <c r="E55" s="38"/>
      <c r="F55" s="38"/>
      <c r="G55" s="38"/>
      <c r="K55" s="23"/>
    </row>
    <row r="56" spans="2:11" s="22" customFormat="1" x14ac:dyDescent="0.25">
      <c r="C56" s="38"/>
      <c r="D56" s="38"/>
      <c r="E56" s="38"/>
      <c r="F56" s="38"/>
      <c r="G56" s="38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6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40">
        <v>0</v>
      </c>
      <c r="D13" s="40">
        <v>0</v>
      </c>
      <c r="E13" s="59">
        <v>0</v>
      </c>
      <c r="F13" s="59">
        <v>0</v>
      </c>
      <c r="G13" s="40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1">
        <v>0</v>
      </c>
      <c r="D14" s="41">
        <v>0</v>
      </c>
      <c r="E14" s="60">
        <v>0</v>
      </c>
      <c r="F14" s="60">
        <v>0</v>
      </c>
      <c r="G14" s="41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1">
        <v>0</v>
      </c>
      <c r="D15" s="41">
        <v>0</v>
      </c>
      <c r="E15" s="60">
        <v>0</v>
      </c>
      <c r="F15" s="60">
        <v>0</v>
      </c>
      <c r="G15" s="41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1">
        <v>0</v>
      </c>
      <c r="D16" s="41">
        <v>0</v>
      </c>
      <c r="E16" s="60">
        <v>0</v>
      </c>
      <c r="F16" s="60">
        <v>0</v>
      </c>
      <c r="G16" s="41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1">
        <v>0</v>
      </c>
      <c r="D17" s="41">
        <v>0</v>
      </c>
      <c r="E17" s="60">
        <v>0</v>
      </c>
      <c r="F17" s="60">
        <v>0</v>
      </c>
      <c r="G17" s="41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1">
        <v>0</v>
      </c>
      <c r="D18" s="41">
        <v>0</v>
      </c>
      <c r="E18" s="60">
        <v>0</v>
      </c>
      <c r="F18" s="60">
        <v>0</v>
      </c>
      <c r="G18" s="41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1">
        <v>0</v>
      </c>
      <c r="D19" s="41">
        <v>0</v>
      </c>
      <c r="E19" s="60">
        <v>0</v>
      </c>
      <c r="F19" s="60">
        <v>0</v>
      </c>
      <c r="G19" s="41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1">
        <v>0</v>
      </c>
      <c r="D20" s="41">
        <v>0</v>
      </c>
      <c r="E20" s="60">
        <v>0</v>
      </c>
      <c r="F20" s="60">
        <v>0</v>
      </c>
      <c r="G20" s="41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1">
        <v>0</v>
      </c>
      <c r="D21" s="41">
        <v>0</v>
      </c>
      <c r="E21" s="60">
        <v>0</v>
      </c>
      <c r="F21" s="60">
        <v>0</v>
      </c>
      <c r="G21" s="41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1">
        <v>0</v>
      </c>
      <c r="D22" s="41">
        <v>0</v>
      </c>
      <c r="E22" s="60">
        <v>0</v>
      </c>
      <c r="F22" s="60">
        <v>0</v>
      </c>
      <c r="G22" s="41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1">
        <v>0</v>
      </c>
      <c r="D23" s="41">
        <v>0</v>
      </c>
      <c r="E23" s="60">
        <v>0</v>
      </c>
      <c r="F23" s="60">
        <v>0</v>
      </c>
      <c r="G23" s="41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1">
        <v>0</v>
      </c>
      <c r="D24" s="41">
        <v>0</v>
      </c>
      <c r="E24" s="60">
        <v>0</v>
      </c>
      <c r="F24" s="60">
        <v>0</v>
      </c>
      <c r="G24" s="41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1">
        <v>0</v>
      </c>
      <c r="D25" s="41">
        <v>0</v>
      </c>
      <c r="E25" s="60">
        <v>0</v>
      </c>
      <c r="F25" s="60">
        <v>0</v>
      </c>
      <c r="G25" s="41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1">
        <v>0</v>
      </c>
      <c r="D26" s="41">
        <v>0</v>
      </c>
      <c r="E26" s="60">
        <v>0</v>
      </c>
      <c r="F26" s="60">
        <v>0</v>
      </c>
      <c r="G26" s="41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1">
        <v>0</v>
      </c>
      <c r="D27" s="41">
        <v>0</v>
      </c>
      <c r="E27" s="60">
        <v>0</v>
      </c>
      <c r="F27" s="60">
        <v>0</v>
      </c>
      <c r="G27" s="41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1">
        <v>0</v>
      </c>
      <c r="D28" s="41">
        <v>0</v>
      </c>
      <c r="E28" s="60">
        <v>0</v>
      </c>
      <c r="F28" s="60">
        <v>0</v>
      </c>
      <c r="G28" s="41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1">
        <v>0</v>
      </c>
      <c r="D29" s="41">
        <v>0</v>
      </c>
      <c r="E29" s="60">
        <v>0</v>
      </c>
      <c r="F29" s="60">
        <v>0</v>
      </c>
      <c r="G29" s="41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1">
        <v>0</v>
      </c>
      <c r="D30" s="41">
        <v>0</v>
      </c>
      <c r="E30" s="60">
        <v>0</v>
      </c>
      <c r="F30" s="60">
        <v>0</v>
      </c>
      <c r="G30" s="41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1">
        <v>0</v>
      </c>
      <c r="D31" s="41">
        <v>0</v>
      </c>
      <c r="E31" s="60">
        <v>0</v>
      </c>
      <c r="F31" s="60">
        <v>0</v>
      </c>
      <c r="G31" s="41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1">
        <v>0</v>
      </c>
      <c r="D32" s="41">
        <v>0</v>
      </c>
      <c r="E32" s="60">
        <v>0</v>
      </c>
      <c r="F32" s="60">
        <v>0</v>
      </c>
      <c r="G32" s="41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1">
        <v>0</v>
      </c>
      <c r="D33" s="41">
        <v>0</v>
      </c>
      <c r="E33" s="60">
        <v>0</v>
      </c>
      <c r="F33" s="60">
        <v>0</v>
      </c>
      <c r="G33" s="41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1">
        <v>0</v>
      </c>
      <c r="D34" s="41">
        <v>0</v>
      </c>
      <c r="E34" s="60">
        <v>0</v>
      </c>
      <c r="F34" s="60">
        <v>0</v>
      </c>
      <c r="G34" s="41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1">
        <v>0</v>
      </c>
      <c r="D35" s="41">
        <v>0</v>
      </c>
      <c r="E35" s="60">
        <v>0</v>
      </c>
      <c r="F35" s="60">
        <v>0</v>
      </c>
      <c r="G35" s="41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1">
        <v>0</v>
      </c>
      <c r="D36" s="41">
        <v>0</v>
      </c>
      <c r="E36" s="60">
        <v>0</v>
      </c>
      <c r="F36" s="60">
        <v>0</v>
      </c>
      <c r="G36" s="41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1">
        <v>0</v>
      </c>
      <c r="D37" s="41">
        <v>0</v>
      </c>
      <c r="E37" s="60">
        <v>0</v>
      </c>
      <c r="F37" s="60">
        <v>0</v>
      </c>
      <c r="G37" s="41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1">
        <v>0</v>
      </c>
      <c r="D38" s="41">
        <v>0</v>
      </c>
      <c r="E38" s="60">
        <v>0</v>
      </c>
      <c r="F38" s="60">
        <v>0</v>
      </c>
      <c r="G38" s="41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1">
        <v>0</v>
      </c>
      <c r="D39" s="41">
        <v>0</v>
      </c>
      <c r="E39" s="60">
        <v>0</v>
      </c>
      <c r="F39" s="60">
        <v>0</v>
      </c>
      <c r="G39" s="41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1">
        <v>0</v>
      </c>
      <c r="D40" s="41">
        <v>0</v>
      </c>
      <c r="E40" s="60">
        <v>0</v>
      </c>
      <c r="F40" s="60">
        <v>0</v>
      </c>
      <c r="G40" s="41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1">
        <v>0</v>
      </c>
      <c r="D41" s="41">
        <v>0</v>
      </c>
      <c r="E41" s="60">
        <v>0</v>
      </c>
      <c r="F41" s="60">
        <v>0</v>
      </c>
      <c r="G41" s="41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1">
        <v>0</v>
      </c>
      <c r="D42" s="41">
        <v>0</v>
      </c>
      <c r="E42" s="60">
        <v>0</v>
      </c>
      <c r="F42" s="60">
        <v>0</v>
      </c>
      <c r="G42" s="41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1">
        <v>0</v>
      </c>
      <c r="D43" s="41">
        <v>0</v>
      </c>
      <c r="E43" s="60">
        <v>0</v>
      </c>
      <c r="F43" s="60">
        <v>0</v>
      </c>
      <c r="G43" s="41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1">
        <v>0</v>
      </c>
      <c r="D44" s="41">
        <v>0</v>
      </c>
      <c r="E44" s="60">
        <v>0</v>
      </c>
      <c r="F44" s="60">
        <v>0</v>
      </c>
      <c r="G44" s="41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1">
        <v>0</v>
      </c>
      <c r="D45" s="41">
        <v>0</v>
      </c>
      <c r="E45" s="60">
        <v>0</v>
      </c>
      <c r="F45" s="61">
        <v>0</v>
      </c>
      <c r="G45" s="42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2">
        <v>267976361</v>
      </c>
      <c r="D46" s="41">
        <v>162785269</v>
      </c>
      <c r="E46" s="61">
        <v>131349935</v>
      </c>
      <c r="F46" s="61">
        <v>59301589.069999993</v>
      </c>
      <c r="G46" s="42">
        <v>21474160.859999999</v>
      </c>
      <c r="H46" s="9"/>
      <c r="I46" s="13">
        <f>IF(ISERROR(+#REF!/E46)=TRUE,0,++#REF!/E46)</f>
        <v>0</v>
      </c>
      <c r="J46" s="13">
        <f t="shared" si="0"/>
        <v>0.16348817271968957</v>
      </c>
      <c r="K46" s="13">
        <f t="shared" si="1"/>
        <v>0</v>
      </c>
      <c r="L46" s="15">
        <f t="shared" si="2"/>
        <v>141311108.13999999</v>
      </c>
    </row>
    <row r="47" spans="2:12" ht="23.25" customHeight="1" x14ac:dyDescent="0.25">
      <c r="B47" s="50" t="s">
        <v>4</v>
      </c>
      <c r="C47" s="62">
        <f t="shared" ref="C47:H47" si="15">SUM(C13:C46)</f>
        <v>267976361</v>
      </c>
      <c r="D47" s="62">
        <f t="shared" si="15"/>
        <v>162785269</v>
      </c>
      <c r="E47" s="62">
        <f t="shared" si="15"/>
        <v>131349935</v>
      </c>
      <c r="F47" s="62">
        <f t="shared" si="15"/>
        <v>59301589.069999993</v>
      </c>
      <c r="G47" s="62">
        <f t="shared" si="15"/>
        <v>21474160.859999999</v>
      </c>
      <c r="H47" s="51">
        <f t="shared" si="15"/>
        <v>0</v>
      </c>
      <c r="I47" s="52">
        <f>IF(ISERROR(+#REF!/E47)=TRUE,0,++#REF!/E47)</f>
        <v>0</v>
      </c>
      <c r="J47" s="52">
        <f>IF(ISERROR(+G47/E47)=TRUE,0,++G47/E47)</f>
        <v>0.16348817271968957</v>
      </c>
      <c r="K47" s="52">
        <f>IF(ISERROR(+H47/E47)=TRUE,0,++H47/E47)</f>
        <v>0</v>
      </c>
      <c r="L47" s="53">
        <f>SUM(L13:L46)</f>
        <v>141311108.13999999</v>
      </c>
    </row>
    <row r="48" spans="2:12" x14ac:dyDescent="0.2">
      <c r="B48" s="11" t="s">
        <v>67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JUNIO
(4)</v>
      </c>
      <c r="K53" s="23"/>
    </row>
    <row r="54" spans="2:11" s="22" customFormat="1" x14ac:dyDescent="0.25">
      <c r="B54" s="22" t="s">
        <v>24</v>
      </c>
      <c r="C54" s="38">
        <f>+C47/$B$52</f>
        <v>267.976361</v>
      </c>
      <c r="D54" s="38">
        <f t="shared" ref="D54:G54" si="16">+D47/$B$52</f>
        <v>162.785269</v>
      </c>
      <c r="E54" s="38">
        <f t="shared" si="16"/>
        <v>131.34993499999999</v>
      </c>
      <c r="F54" s="38">
        <f t="shared" si="16"/>
        <v>59.301589069999991</v>
      </c>
      <c r="G54" s="38">
        <f t="shared" si="16"/>
        <v>21.474160859999998</v>
      </c>
      <c r="K54" s="23"/>
    </row>
    <row r="55" spans="2:11" s="22" customFormat="1" x14ac:dyDescent="0.25">
      <c r="C55" s="38"/>
      <c r="D55" s="38"/>
      <c r="E55" s="38"/>
      <c r="F55" s="38"/>
      <c r="G55" s="38"/>
      <c r="K55" s="23"/>
    </row>
    <row r="56" spans="2:11" s="22" customFormat="1" x14ac:dyDescent="0.25">
      <c r="C56" s="38"/>
      <c r="D56" s="38"/>
      <c r="E56" s="38"/>
      <c r="F56" s="38"/>
      <c r="G56" s="38"/>
      <c r="K56" s="23"/>
    </row>
    <row r="57" spans="2:11" s="22" customFormat="1" x14ac:dyDescent="0.25">
      <c r="C57" s="38"/>
      <c r="D57" s="38"/>
      <c r="E57" s="38"/>
      <c r="F57" s="38"/>
      <c r="G57" s="38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8"/>
  <sheetViews>
    <sheetView showGridLines="0" topLeftCell="A4" zoomScale="145" zoomScaleNormal="145" workbookViewId="0">
      <selection activeCell="F13" sqref="F13:G43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29" t="s">
        <v>65</v>
      </c>
      <c r="C13" s="43">
        <v>0</v>
      </c>
      <c r="D13" s="43">
        <v>1119983</v>
      </c>
      <c r="E13" s="58">
        <v>1119983</v>
      </c>
      <c r="F13" s="58">
        <v>274600</v>
      </c>
      <c r="G13" s="41">
        <v>34900</v>
      </c>
      <c r="H13" s="26"/>
      <c r="I13" s="27">
        <f>IF(ISERROR(+#REF!/E13)=TRUE,0,++#REF!/E13)</f>
        <v>0</v>
      </c>
      <c r="J13" s="27">
        <f>IF(ISERROR(+G13/E13)=TRUE,0,++G13/E13)</f>
        <v>3.1161187268021032E-2</v>
      </c>
      <c r="K13" s="27">
        <f>IF(ISERROR(+H13/E13)=TRUE,0,++H13/E13)</f>
        <v>0</v>
      </c>
      <c r="L13" s="28">
        <f>+D13-G13</f>
        <v>1085083</v>
      </c>
    </row>
    <row r="14" spans="1:13" ht="20.100000000000001" customHeight="1" x14ac:dyDescent="0.25">
      <c r="B14" s="29" t="s">
        <v>60</v>
      </c>
      <c r="C14" s="43">
        <v>0</v>
      </c>
      <c r="D14" s="43">
        <v>774076</v>
      </c>
      <c r="E14" s="58">
        <v>774076</v>
      </c>
      <c r="F14" s="58">
        <v>700557.81</v>
      </c>
      <c r="G14" s="41">
        <v>569687.47</v>
      </c>
      <c r="H14" s="26"/>
      <c r="I14" s="27"/>
      <c r="J14" s="27">
        <f t="shared" ref="J14" si="0">IF(ISERROR(+G14/E14)=TRUE,0,++G14/E14)</f>
        <v>0.73595805838186423</v>
      </c>
      <c r="K14" s="27">
        <f t="shared" ref="K14" si="1">IF(ISERROR(+H14/E14)=TRUE,0,++H14/E14)</f>
        <v>0</v>
      </c>
      <c r="L14" s="28">
        <f t="shared" ref="L14" si="2">+D14-G14</f>
        <v>204388.53000000003</v>
      </c>
    </row>
    <row r="15" spans="1:13" ht="20.100000000000001" customHeight="1" x14ac:dyDescent="0.25">
      <c r="B15" s="29" t="s">
        <v>61</v>
      </c>
      <c r="C15" s="43">
        <v>0</v>
      </c>
      <c r="D15" s="43">
        <v>10823105</v>
      </c>
      <c r="E15" s="58">
        <v>10798831</v>
      </c>
      <c r="F15" s="58">
        <v>7439307.79</v>
      </c>
      <c r="G15" s="41">
        <v>6322279.6299999999</v>
      </c>
      <c r="H15" s="26"/>
      <c r="I15" s="27"/>
      <c r="J15" s="27">
        <f t="shared" ref="J15:J43" si="3">IF(ISERROR(+G15/E15)=TRUE,0,++G15/E15)</f>
        <v>0.58545963262134582</v>
      </c>
      <c r="K15" s="27">
        <f t="shared" ref="K15:K43" si="4">IF(ISERROR(+H15/E15)=TRUE,0,++H15/E15)</f>
        <v>0</v>
      </c>
      <c r="L15" s="28">
        <f t="shared" ref="L15:L43" si="5">+D15-G15</f>
        <v>4500825.37</v>
      </c>
    </row>
    <row r="16" spans="1:13" ht="20.100000000000001" customHeight="1" x14ac:dyDescent="0.25">
      <c r="B16" s="29" t="s">
        <v>29</v>
      </c>
      <c r="C16" s="43">
        <v>0</v>
      </c>
      <c r="D16" s="43">
        <v>16508262</v>
      </c>
      <c r="E16" s="58">
        <v>16449445</v>
      </c>
      <c r="F16" s="58">
        <v>9821797.8100000005</v>
      </c>
      <c r="G16" s="41">
        <v>8085253.6899999985</v>
      </c>
      <c r="H16" s="26"/>
      <c r="I16" s="27"/>
      <c r="J16" s="27">
        <f t="shared" si="3"/>
        <v>0.49152136683030939</v>
      </c>
      <c r="K16" s="27">
        <f t="shared" si="4"/>
        <v>0</v>
      </c>
      <c r="L16" s="28">
        <f t="shared" si="5"/>
        <v>8423008.3100000024</v>
      </c>
    </row>
    <row r="17" spans="2:12" ht="20.100000000000001" customHeight="1" x14ac:dyDescent="0.25">
      <c r="B17" s="29" t="s">
        <v>30</v>
      </c>
      <c r="C17" s="43">
        <v>0</v>
      </c>
      <c r="D17" s="43">
        <v>2234854</v>
      </c>
      <c r="E17" s="58">
        <v>2234854</v>
      </c>
      <c r="F17" s="58">
        <v>1263859.02</v>
      </c>
      <c r="G17" s="41">
        <v>1066817.3700000001</v>
      </c>
      <c r="H17" s="26"/>
      <c r="I17" s="27"/>
      <c r="J17" s="27">
        <f t="shared" si="3"/>
        <v>0.47735439093560478</v>
      </c>
      <c r="K17" s="27">
        <f t="shared" si="4"/>
        <v>0</v>
      </c>
      <c r="L17" s="28">
        <f t="shared" si="5"/>
        <v>1168036.6299999999</v>
      </c>
    </row>
    <row r="18" spans="2:12" ht="20.100000000000001" customHeight="1" x14ac:dyDescent="0.25">
      <c r="B18" s="29" t="s">
        <v>31</v>
      </c>
      <c r="C18" s="43">
        <v>0</v>
      </c>
      <c r="D18" s="43">
        <v>40766938</v>
      </c>
      <c r="E18" s="58">
        <v>36466938</v>
      </c>
      <c r="F18" s="58">
        <v>29082713.520000011</v>
      </c>
      <c r="G18" s="41">
        <v>21951070.469999999</v>
      </c>
      <c r="H18" s="26"/>
      <c r="I18" s="27"/>
      <c r="J18" s="27">
        <f t="shared" si="3"/>
        <v>0.60194443717758805</v>
      </c>
      <c r="K18" s="27">
        <f t="shared" si="4"/>
        <v>0</v>
      </c>
      <c r="L18" s="28">
        <f t="shared" si="5"/>
        <v>18815867.530000001</v>
      </c>
    </row>
    <row r="19" spans="2:12" ht="20.100000000000001" customHeight="1" x14ac:dyDescent="0.25">
      <c r="B19" s="29" t="s">
        <v>32</v>
      </c>
      <c r="C19" s="43">
        <v>0</v>
      </c>
      <c r="D19" s="43">
        <v>22035117</v>
      </c>
      <c r="E19" s="58">
        <v>22035117</v>
      </c>
      <c r="F19" s="58">
        <v>15463899.26</v>
      </c>
      <c r="G19" s="41">
        <v>9362743.129999999</v>
      </c>
      <c r="H19" s="26"/>
      <c r="I19" s="27"/>
      <c r="J19" s="27">
        <f t="shared" si="3"/>
        <v>0.42490099462598718</v>
      </c>
      <c r="K19" s="27">
        <f t="shared" si="4"/>
        <v>0</v>
      </c>
      <c r="L19" s="28">
        <f t="shared" si="5"/>
        <v>12672373.870000001</v>
      </c>
    </row>
    <row r="20" spans="2:12" ht="20.100000000000001" customHeight="1" x14ac:dyDescent="0.25">
      <c r="B20" s="29" t="s">
        <v>33</v>
      </c>
      <c r="C20" s="43">
        <v>0</v>
      </c>
      <c r="D20" s="43">
        <v>26274018</v>
      </c>
      <c r="E20" s="58">
        <v>26274018</v>
      </c>
      <c r="F20" s="58">
        <v>21356443.43</v>
      </c>
      <c r="G20" s="41">
        <v>13716985.300000001</v>
      </c>
      <c r="H20" s="26"/>
      <c r="I20" s="27"/>
      <c r="J20" s="27">
        <f t="shared" si="3"/>
        <v>0.52207413803248515</v>
      </c>
      <c r="K20" s="27">
        <f t="shared" si="4"/>
        <v>0</v>
      </c>
      <c r="L20" s="28">
        <f t="shared" si="5"/>
        <v>12557032.699999999</v>
      </c>
    </row>
    <row r="21" spans="2:12" ht="20.100000000000001" customHeight="1" x14ac:dyDescent="0.25">
      <c r="B21" s="29" t="s">
        <v>34</v>
      </c>
      <c r="C21" s="43">
        <v>0</v>
      </c>
      <c r="D21" s="43">
        <v>2320567</v>
      </c>
      <c r="E21" s="58">
        <v>2320567</v>
      </c>
      <c r="F21" s="58">
        <v>2098723.3199999998</v>
      </c>
      <c r="G21" s="41">
        <v>1518396.25</v>
      </c>
      <c r="H21" s="26"/>
      <c r="I21" s="27"/>
      <c r="J21" s="27">
        <f t="shared" si="3"/>
        <v>0.65432122838944107</v>
      </c>
      <c r="K21" s="27">
        <f t="shared" si="4"/>
        <v>0</v>
      </c>
      <c r="L21" s="28">
        <f t="shared" si="5"/>
        <v>802170.75</v>
      </c>
    </row>
    <row r="22" spans="2:12" ht="20.100000000000001" customHeight="1" x14ac:dyDescent="0.25">
      <c r="B22" s="29" t="s">
        <v>35</v>
      </c>
      <c r="C22" s="43">
        <v>0</v>
      </c>
      <c r="D22" s="43">
        <v>6900522</v>
      </c>
      <c r="E22" s="58">
        <v>6900522</v>
      </c>
      <c r="F22" s="58">
        <v>5081494.1099999994</v>
      </c>
      <c r="G22" s="41">
        <v>2786480.9400000004</v>
      </c>
      <c r="H22" s="26"/>
      <c r="I22" s="27"/>
      <c r="J22" s="27">
        <f t="shared" si="3"/>
        <v>0.40380726849360099</v>
      </c>
      <c r="K22" s="27">
        <f t="shared" si="4"/>
        <v>0</v>
      </c>
      <c r="L22" s="28">
        <f t="shared" si="5"/>
        <v>4114041.0599999996</v>
      </c>
    </row>
    <row r="23" spans="2:12" ht="20.100000000000001" customHeight="1" x14ac:dyDescent="0.25">
      <c r="B23" s="29" t="s">
        <v>36</v>
      </c>
      <c r="C23" s="43">
        <v>0</v>
      </c>
      <c r="D23" s="43">
        <v>49128505</v>
      </c>
      <c r="E23" s="58">
        <v>44259189</v>
      </c>
      <c r="F23" s="58">
        <v>37975310.239999995</v>
      </c>
      <c r="G23" s="41">
        <v>29451179.719999995</v>
      </c>
      <c r="H23" s="26"/>
      <c r="I23" s="27"/>
      <c r="J23" s="27">
        <f t="shared" si="3"/>
        <v>0.66542520062895849</v>
      </c>
      <c r="K23" s="27">
        <f t="shared" si="4"/>
        <v>0</v>
      </c>
      <c r="L23" s="28">
        <f t="shared" si="5"/>
        <v>19677325.280000005</v>
      </c>
    </row>
    <row r="24" spans="2:12" ht="20.100000000000001" customHeight="1" x14ac:dyDescent="0.25">
      <c r="B24" s="29" t="s">
        <v>37</v>
      </c>
      <c r="C24" s="43">
        <v>0</v>
      </c>
      <c r="D24" s="43">
        <v>30944952</v>
      </c>
      <c r="E24" s="58">
        <v>30944952</v>
      </c>
      <c r="F24" s="58">
        <v>26920799.729999993</v>
      </c>
      <c r="G24" s="41">
        <v>19627004.009999998</v>
      </c>
      <c r="H24" s="26"/>
      <c r="I24" s="27"/>
      <c r="J24" s="27">
        <f t="shared" si="3"/>
        <v>0.63425543558768482</v>
      </c>
      <c r="K24" s="27">
        <f t="shared" si="4"/>
        <v>0</v>
      </c>
      <c r="L24" s="28">
        <f t="shared" si="5"/>
        <v>11317947.990000002</v>
      </c>
    </row>
    <row r="25" spans="2:12" ht="20.100000000000001" customHeight="1" x14ac:dyDescent="0.25">
      <c r="B25" s="29" t="s">
        <v>38</v>
      </c>
      <c r="C25" s="43">
        <v>0</v>
      </c>
      <c r="D25" s="43">
        <v>36310851</v>
      </c>
      <c r="E25" s="58">
        <v>35696724</v>
      </c>
      <c r="F25" s="58">
        <v>27674557.479999997</v>
      </c>
      <c r="G25" s="41">
        <v>17699610.909999996</v>
      </c>
      <c r="H25" s="26"/>
      <c r="I25" s="27"/>
      <c r="J25" s="27">
        <f t="shared" si="3"/>
        <v>0.49583292041028743</v>
      </c>
      <c r="K25" s="27">
        <f t="shared" si="4"/>
        <v>0</v>
      </c>
      <c r="L25" s="28">
        <f t="shared" si="5"/>
        <v>18611240.090000004</v>
      </c>
    </row>
    <row r="26" spans="2:12" ht="20.100000000000001" customHeight="1" x14ac:dyDescent="0.25">
      <c r="B26" s="29" t="s">
        <v>39</v>
      </c>
      <c r="C26" s="43">
        <v>0</v>
      </c>
      <c r="D26" s="43">
        <v>33091359</v>
      </c>
      <c r="E26" s="58">
        <v>32015225</v>
      </c>
      <c r="F26" s="58">
        <v>27097441.110000007</v>
      </c>
      <c r="G26" s="41">
        <v>19603848.440000005</v>
      </c>
      <c r="H26" s="26"/>
      <c r="I26" s="27"/>
      <c r="J26" s="27">
        <f t="shared" si="3"/>
        <v>0.61232892912668913</v>
      </c>
      <c r="K26" s="27">
        <f t="shared" si="4"/>
        <v>0</v>
      </c>
      <c r="L26" s="28">
        <f t="shared" si="5"/>
        <v>13487510.559999995</v>
      </c>
    </row>
    <row r="27" spans="2:12" ht="20.100000000000001" customHeight="1" x14ac:dyDescent="0.25">
      <c r="B27" s="29" t="s">
        <v>40</v>
      </c>
      <c r="C27" s="43">
        <v>0</v>
      </c>
      <c r="D27" s="43">
        <v>9901247</v>
      </c>
      <c r="E27" s="58">
        <v>9901247</v>
      </c>
      <c r="F27" s="58">
        <v>8047842.9400000013</v>
      </c>
      <c r="G27" s="41">
        <v>5290208.0900000008</v>
      </c>
      <c r="H27" s="26"/>
      <c r="I27" s="27"/>
      <c r="J27" s="27">
        <f t="shared" si="3"/>
        <v>0.53429715368175346</v>
      </c>
      <c r="K27" s="27">
        <f t="shared" si="4"/>
        <v>0</v>
      </c>
      <c r="L27" s="28">
        <f t="shared" si="5"/>
        <v>4611038.9099999992</v>
      </c>
    </row>
    <row r="28" spans="2:12" ht="20.100000000000001" customHeight="1" x14ac:dyDescent="0.25">
      <c r="B28" s="29" t="s">
        <v>41</v>
      </c>
      <c r="C28" s="43">
        <v>0</v>
      </c>
      <c r="D28" s="43">
        <v>6787148</v>
      </c>
      <c r="E28" s="58">
        <v>6787148</v>
      </c>
      <c r="F28" s="58">
        <v>6028610.7999999998</v>
      </c>
      <c r="G28" s="41">
        <v>3529770.3999999994</v>
      </c>
      <c r="H28" s="26"/>
      <c r="I28" s="27"/>
      <c r="J28" s="27">
        <f t="shared" si="3"/>
        <v>0.52006680862123522</v>
      </c>
      <c r="K28" s="27">
        <f t="shared" si="4"/>
        <v>0</v>
      </c>
      <c r="L28" s="28">
        <f t="shared" si="5"/>
        <v>3257377.6000000006</v>
      </c>
    </row>
    <row r="29" spans="2:12" ht="20.100000000000001" customHeight="1" x14ac:dyDescent="0.25">
      <c r="B29" s="29" t="s">
        <v>42</v>
      </c>
      <c r="C29" s="43">
        <v>0</v>
      </c>
      <c r="D29" s="43">
        <v>3588060</v>
      </c>
      <c r="E29" s="58">
        <v>3588060</v>
      </c>
      <c r="F29" s="58">
        <v>2958500.9500000007</v>
      </c>
      <c r="G29" s="41">
        <v>1879089.0699999996</v>
      </c>
      <c r="H29" s="26"/>
      <c r="I29" s="27"/>
      <c r="J29" s="27">
        <f t="shared" si="3"/>
        <v>0.52370614482477984</v>
      </c>
      <c r="K29" s="27">
        <f t="shared" si="4"/>
        <v>0</v>
      </c>
      <c r="L29" s="28">
        <f t="shared" si="5"/>
        <v>1708970.9300000004</v>
      </c>
    </row>
    <row r="30" spans="2:12" ht="20.100000000000001" customHeight="1" x14ac:dyDescent="0.25">
      <c r="B30" s="29" t="s">
        <v>43</v>
      </c>
      <c r="C30" s="43">
        <v>0</v>
      </c>
      <c r="D30" s="43">
        <v>1897447</v>
      </c>
      <c r="E30" s="58">
        <v>1897447</v>
      </c>
      <c r="F30" s="58">
        <v>1639669.33</v>
      </c>
      <c r="G30" s="41">
        <v>1339796.75</v>
      </c>
      <c r="H30" s="26"/>
      <c r="I30" s="27"/>
      <c r="J30" s="27">
        <f t="shared" si="3"/>
        <v>0.70610496630472419</v>
      </c>
      <c r="K30" s="27">
        <f t="shared" si="4"/>
        <v>0</v>
      </c>
      <c r="L30" s="28">
        <f t="shared" si="5"/>
        <v>557650.25</v>
      </c>
    </row>
    <row r="31" spans="2:12" ht="20.100000000000001" customHeight="1" x14ac:dyDescent="0.25">
      <c r="B31" s="29" t="s">
        <v>44</v>
      </c>
      <c r="C31" s="43">
        <v>0</v>
      </c>
      <c r="D31" s="43">
        <v>18388502</v>
      </c>
      <c r="E31" s="58">
        <v>18388502</v>
      </c>
      <c r="F31" s="58">
        <v>10423238.280000001</v>
      </c>
      <c r="G31" s="41">
        <v>6780380.7599999998</v>
      </c>
      <c r="H31" s="26"/>
      <c r="I31" s="27"/>
      <c r="J31" s="27">
        <f t="shared" si="3"/>
        <v>0.36872937012487478</v>
      </c>
      <c r="K31" s="27">
        <f t="shared" si="4"/>
        <v>0</v>
      </c>
      <c r="L31" s="28">
        <f t="shared" si="5"/>
        <v>11608121.24</v>
      </c>
    </row>
    <row r="32" spans="2:12" ht="20.100000000000001" customHeight="1" x14ac:dyDescent="0.25">
      <c r="B32" s="29" t="s">
        <v>45</v>
      </c>
      <c r="C32" s="43">
        <v>0</v>
      </c>
      <c r="D32" s="43">
        <v>7972517</v>
      </c>
      <c r="E32" s="58">
        <v>7972517</v>
      </c>
      <c r="F32" s="58">
        <v>5223884.51</v>
      </c>
      <c r="G32" s="41">
        <v>3337393.87</v>
      </c>
      <c r="H32" s="26"/>
      <c r="I32" s="27"/>
      <c r="J32" s="27">
        <f t="shared" ref="J32" si="6">IF(ISERROR(+G32/E32)=TRUE,0,++G32/E32)</f>
        <v>0.41861232406277715</v>
      </c>
      <c r="K32" s="27">
        <f t="shared" ref="K32" si="7">IF(ISERROR(+H32/E32)=TRUE,0,++H32/E32)</f>
        <v>0</v>
      </c>
      <c r="L32" s="28">
        <f t="shared" ref="L32" si="8">+D32-G32</f>
        <v>4635123.13</v>
      </c>
    </row>
    <row r="33" spans="2:12" ht="20.100000000000001" customHeight="1" x14ac:dyDescent="0.25">
      <c r="B33" s="29" t="s">
        <v>46</v>
      </c>
      <c r="C33" s="43">
        <v>0</v>
      </c>
      <c r="D33" s="43">
        <v>3326706</v>
      </c>
      <c r="E33" s="58">
        <v>3326706</v>
      </c>
      <c r="F33" s="58">
        <v>1515998.4500000002</v>
      </c>
      <c r="G33" s="41">
        <v>764785.28</v>
      </c>
      <c r="H33" s="26"/>
      <c r="I33" s="27"/>
      <c r="J33" s="27">
        <f t="shared" si="3"/>
        <v>0.22989265657981198</v>
      </c>
      <c r="K33" s="27">
        <f t="shared" si="4"/>
        <v>0</v>
      </c>
      <c r="L33" s="28">
        <f t="shared" si="5"/>
        <v>2561920.7199999997</v>
      </c>
    </row>
    <row r="34" spans="2:12" ht="20.100000000000001" customHeight="1" x14ac:dyDescent="0.25">
      <c r="B34" s="29" t="s">
        <v>47</v>
      </c>
      <c r="C34" s="43">
        <v>0</v>
      </c>
      <c r="D34" s="43">
        <v>7993109</v>
      </c>
      <c r="E34" s="58">
        <v>7993109</v>
      </c>
      <c r="F34" s="58">
        <v>6644878.8500000006</v>
      </c>
      <c r="G34" s="41">
        <v>5486604.9400000004</v>
      </c>
      <c r="H34" s="26"/>
      <c r="I34" s="27"/>
      <c r="J34" s="27">
        <f t="shared" si="3"/>
        <v>0.6864168798398721</v>
      </c>
      <c r="K34" s="27">
        <f t="shared" si="4"/>
        <v>0</v>
      </c>
      <c r="L34" s="28">
        <f t="shared" si="5"/>
        <v>2506504.0599999996</v>
      </c>
    </row>
    <row r="35" spans="2:12" ht="20.100000000000001" customHeight="1" x14ac:dyDescent="0.25">
      <c r="B35" s="29" t="s">
        <v>50</v>
      </c>
      <c r="C35" s="43">
        <v>0</v>
      </c>
      <c r="D35" s="43">
        <v>8846100</v>
      </c>
      <c r="E35" s="58">
        <v>8796100</v>
      </c>
      <c r="F35" s="58">
        <v>8545921</v>
      </c>
      <c r="G35" s="41">
        <v>5713724.7400000002</v>
      </c>
      <c r="H35" s="26"/>
      <c r="I35" s="27"/>
      <c r="J35" s="27">
        <f t="shared" si="3"/>
        <v>0.64957478200566166</v>
      </c>
      <c r="K35" s="27">
        <f t="shared" si="4"/>
        <v>0</v>
      </c>
      <c r="L35" s="28">
        <f t="shared" si="5"/>
        <v>3132375.26</v>
      </c>
    </row>
    <row r="36" spans="2:12" ht="20.100000000000001" customHeight="1" x14ac:dyDescent="0.25">
      <c r="B36" s="29" t="s">
        <v>51</v>
      </c>
      <c r="C36" s="43">
        <v>0</v>
      </c>
      <c r="D36" s="43">
        <v>82515028</v>
      </c>
      <c r="E36" s="58">
        <v>72563687</v>
      </c>
      <c r="F36" s="58">
        <v>48492925.110000014</v>
      </c>
      <c r="G36" s="41">
        <v>31949911.430000003</v>
      </c>
      <c r="H36" s="26"/>
      <c r="I36" s="27"/>
      <c r="J36" s="27">
        <f t="shared" si="3"/>
        <v>0.44030165432470381</v>
      </c>
      <c r="K36" s="27">
        <f t="shared" si="4"/>
        <v>0</v>
      </c>
      <c r="L36" s="28">
        <f t="shared" si="5"/>
        <v>50565116.569999993</v>
      </c>
    </row>
    <row r="37" spans="2:12" ht="20.100000000000001" customHeight="1" x14ac:dyDescent="0.25">
      <c r="B37" s="29" t="s">
        <v>52</v>
      </c>
      <c r="C37" s="43">
        <v>0</v>
      </c>
      <c r="D37" s="43">
        <v>1799786</v>
      </c>
      <c r="E37" s="58">
        <v>1799786</v>
      </c>
      <c r="F37" s="58">
        <v>1483534.85</v>
      </c>
      <c r="G37" s="41">
        <v>1338706.06</v>
      </c>
      <c r="H37" s="26"/>
      <c r="I37" s="27"/>
      <c r="J37" s="27">
        <f t="shared" si="3"/>
        <v>0.74381402011127995</v>
      </c>
      <c r="K37" s="27">
        <f t="shared" si="4"/>
        <v>0</v>
      </c>
      <c r="L37" s="28">
        <f t="shared" si="5"/>
        <v>461079.93999999994</v>
      </c>
    </row>
    <row r="38" spans="2:12" ht="20.100000000000001" customHeight="1" x14ac:dyDescent="0.25">
      <c r="B38" s="29" t="s">
        <v>53</v>
      </c>
      <c r="C38" s="43">
        <v>0</v>
      </c>
      <c r="D38" s="43">
        <v>30832303</v>
      </c>
      <c r="E38" s="58">
        <v>30832303</v>
      </c>
      <c r="F38" s="58">
        <v>24670727.20000001</v>
      </c>
      <c r="G38" s="41">
        <v>13771168.189999996</v>
      </c>
      <c r="H38" s="26"/>
      <c r="I38" s="27"/>
      <c r="J38" s="27">
        <f t="shared" si="3"/>
        <v>0.44664740710416589</v>
      </c>
      <c r="K38" s="27">
        <f t="shared" si="4"/>
        <v>0</v>
      </c>
      <c r="L38" s="28">
        <f t="shared" si="5"/>
        <v>17061134.810000002</v>
      </c>
    </row>
    <row r="39" spans="2:12" ht="20.100000000000001" customHeight="1" x14ac:dyDescent="0.25">
      <c r="B39" s="29" t="s">
        <v>54</v>
      </c>
      <c r="C39" s="43">
        <v>0</v>
      </c>
      <c r="D39" s="43">
        <v>28781086</v>
      </c>
      <c r="E39" s="58">
        <v>27771206</v>
      </c>
      <c r="F39" s="58">
        <v>15051340.799999999</v>
      </c>
      <c r="G39" s="41">
        <v>11835103.799999999</v>
      </c>
      <c r="H39" s="26"/>
      <c r="I39" s="27"/>
      <c r="J39" s="27">
        <f t="shared" si="3"/>
        <v>0.42616456051638518</v>
      </c>
      <c r="K39" s="27">
        <f t="shared" si="4"/>
        <v>0</v>
      </c>
      <c r="L39" s="28">
        <f t="shared" si="5"/>
        <v>16945982.200000003</v>
      </c>
    </row>
    <row r="40" spans="2:12" ht="20.100000000000001" customHeight="1" x14ac:dyDescent="0.25">
      <c r="B40" s="29" t="s">
        <v>55</v>
      </c>
      <c r="C40" s="43">
        <v>0</v>
      </c>
      <c r="D40" s="43">
        <v>26109194</v>
      </c>
      <c r="E40" s="58">
        <v>21757076</v>
      </c>
      <c r="F40" s="58">
        <v>15371725.519999994</v>
      </c>
      <c r="G40" s="41">
        <v>10872315.589999996</v>
      </c>
      <c r="H40" s="26"/>
      <c r="I40" s="27"/>
      <c r="J40" s="27">
        <f t="shared" ref="J40:J42" si="9">IF(ISERROR(+G40/E40)=TRUE,0,++G40/E40)</f>
        <v>0.4997140052275405</v>
      </c>
      <c r="K40" s="27">
        <f t="shared" ref="K40:K42" si="10">IF(ISERROR(+H40/E40)=TRUE,0,++H40/E40)</f>
        <v>0</v>
      </c>
      <c r="L40" s="28">
        <f t="shared" ref="L40:L42" si="11">+D40-G40</f>
        <v>15236878.410000004</v>
      </c>
    </row>
    <row r="41" spans="2:12" ht="20.100000000000001" customHeight="1" x14ac:dyDescent="0.25">
      <c r="B41" s="29" t="s">
        <v>56</v>
      </c>
      <c r="C41" s="43">
        <v>0</v>
      </c>
      <c r="D41" s="43">
        <v>25300272</v>
      </c>
      <c r="E41" s="58">
        <v>25300272</v>
      </c>
      <c r="F41" s="58">
        <v>17547042.57</v>
      </c>
      <c r="G41" s="41">
        <v>13256681.239999998</v>
      </c>
      <c r="H41" s="26"/>
      <c r="I41" s="27"/>
      <c r="J41" s="27">
        <f t="shared" si="9"/>
        <v>0.52397386241539212</v>
      </c>
      <c r="K41" s="27">
        <f t="shared" si="10"/>
        <v>0</v>
      </c>
      <c r="L41" s="28">
        <f t="shared" si="11"/>
        <v>12043590.760000002</v>
      </c>
    </row>
    <row r="42" spans="2:12" ht="20.100000000000001" customHeight="1" x14ac:dyDescent="0.25">
      <c r="B42" s="29" t="s">
        <v>57</v>
      </c>
      <c r="C42" s="43">
        <v>0</v>
      </c>
      <c r="D42" s="43">
        <v>11173636</v>
      </c>
      <c r="E42" s="58">
        <v>11173636</v>
      </c>
      <c r="F42" s="58">
        <v>6145943.4699999997</v>
      </c>
      <c r="G42" s="41">
        <v>4042989.4700000007</v>
      </c>
      <c r="H42" s="26"/>
      <c r="I42" s="27"/>
      <c r="J42" s="27">
        <f t="shared" si="9"/>
        <v>0.36183293155424079</v>
      </c>
      <c r="K42" s="27">
        <f t="shared" si="10"/>
        <v>0</v>
      </c>
      <c r="L42" s="28">
        <f t="shared" si="11"/>
        <v>7130646.5299999993</v>
      </c>
    </row>
    <row r="43" spans="2:12" ht="20.100000000000001" customHeight="1" x14ac:dyDescent="0.25">
      <c r="B43" s="29" t="s">
        <v>62</v>
      </c>
      <c r="C43" s="43">
        <v>0</v>
      </c>
      <c r="D43" s="43">
        <v>5156133</v>
      </c>
      <c r="E43" s="58">
        <v>5156133</v>
      </c>
      <c r="F43" s="58">
        <v>4931874.03</v>
      </c>
      <c r="G43" s="41">
        <v>3996912.63</v>
      </c>
      <c r="H43" s="26"/>
      <c r="I43" s="27"/>
      <c r="J43" s="27">
        <f t="shared" si="3"/>
        <v>0.77517640254818876</v>
      </c>
      <c r="K43" s="27">
        <f t="shared" si="4"/>
        <v>0</v>
      </c>
      <c r="L43" s="28">
        <f t="shared" si="5"/>
        <v>1159220.3700000001</v>
      </c>
    </row>
    <row r="44" spans="2:12" ht="23.25" customHeight="1" x14ac:dyDescent="0.25">
      <c r="B44" s="50" t="s">
        <v>4</v>
      </c>
      <c r="C44" s="62">
        <f t="shared" ref="C44:H44" si="12">SUM(C13:C43)</f>
        <v>0</v>
      </c>
      <c r="D44" s="62">
        <f t="shared" si="12"/>
        <v>559601383</v>
      </c>
      <c r="E44" s="62">
        <f t="shared" si="12"/>
        <v>533295376</v>
      </c>
      <c r="F44" s="62">
        <f t="shared" si="12"/>
        <v>396975163.29000002</v>
      </c>
      <c r="G44" s="62">
        <f t="shared" si="12"/>
        <v>276981799.64000005</v>
      </c>
      <c r="H44" s="51">
        <f t="shared" si="12"/>
        <v>0</v>
      </c>
      <c r="I44" s="52">
        <f>IF(ISERROR(+#REF!/E44)=TRUE,0,++#REF!/E44)</f>
        <v>0</v>
      </c>
      <c r="J44" s="52">
        <f>IF(ISERROR(+G44/E44)=TRUE,0,++G44/E44)</f>
        <v>0.51937783844576224</v>
      </c>
      <c r="K44" s="52">
        <f>IF(ISERROR(+H44/E44)=TRUE,0,++H44/E44)</f>
        <v>0</v>
      </c>
      <c r="L44" s="53">
        <f>SUM(L13:L43)</f>
        <v>282619583.36000001</v>
      </c>
    </row>
    <row r="45" spans="2:12" x14ac:dyDescent="0.2">
      <c r="B45" s="11" t="s">
        <v>67</v>
      </c>
    </row>
    <row r="47" spans="2:12" x14ac:dyDescent="0.25">
      <c r="B47" s="1" t="s">
        <v>64</v>
      </c>
    </row>
    <row r="48" spans="2:12" s="22" customFormat="1" x14ac:dyDescent="0.25">
      <c r="K48" s="23"/>
    </row>
    <row r="49" spans="2:11" s="22" customFormat="1" x14ac:dyDescent="0.25">
      <c r="C49" s="22">
        <v>1000000</v>
      </c>
      <c r="K49" s="23"/>
    </row>
    <row r="50" spans="2:11" s="22" customFormat="1" ht="45" x14ac:dyDescent="0.25">
      <c r="B50" s="30" t="s">
        <v>23</v>
      </c>
      <c r="C50" s="30" t="s">
        <v>3</v>
      </c>
      <c r="D50" s="30" t="s">
        <v>2</v>
      </c>
      <c r="E50" s="31" t="s">
        <v>18</v>
      </c>
      <c r="F50" s="31" t="s">
        <v>19</v>
      </c>
      <c r="G50" s="31" t="str">
        <f>MID(G11,1,25)</f>
        <v>DEVENGADO
A JUNIO
(4)</v>
      </c>
      <c r="K50" s="23"/>
    </row>
    <row r="51" spans="2:11" s="22" customFormat="1" x14ac:dyDescent="0.25">
      <c r="B51" s="22" t="s">
        <v>24</v>
      </c>
      <c r="C51" s="63">
        <f>+C44/$C$49</f>
        <v>0</v>
      </c>
      <c r="D51" s="39">
        <f>+D44/$C$49</f>
        <v>559.60138300000006</v>
      </c>
      <c r="E51" s="39">
        <f>+E44/$C$49</f>
        <v>533.29537600000003</v>
      </c>
      <c r="F51" s="39">
        <f>+F44/$C$49</f>
        <v>396.97516329000001</v>
      </c>
      <c r="G51" s="39">
        <f>+G44/$C$49</f>
        <v>276.98179964000002</v>
      </c>
      <c r="H51" s="22">
        <v>1373981</v>
      </c>
      <c r="K51" s="23"/>
    </row>
    <row r="52" spans="2:11" s="22" customFormat="1" x14ac:dyDescent="0.25">
      <c r="C52" s="39"/>
      <c r="D52" s="39"/>
      <c r="E52" s="39"/>
      <c r="F52" s="39"/>
      <c r="G52" s="39"/>
      <c r="H52" s="22">
        <v>5072</v>
      </c>
      <c r="K52" s="23"/>
    </row>
    <row r="53" spans="2:11" s="22" customFormat="1" x14ac:dyDescent="0.25">
      <c r="C53" s="39"/>
      <c r="D53" s="39"/>
      <c r="E53" s="39"/>
      <c r="F53" s="39"/>
      <c r="G53" s="39"/>
      <c r="H53" s="22">
        <v>3078714.9799999995</v>
      </c>
      <c r="K53" s="23"/>
    </row>
    <row r="54" spans="2:11" s="22" customFormat="1" x14ac:dyDescent="0.25">
      <c r="C54" s="39"/>
      <c r="D54" s="39"/>
      <c r="E54" s="39"/>
      <c r="F54" s="39"/>
      <c r="G54" s="39"/>
      <c r="H54" s="22">
        <v>0</v>
      </c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topLeftCell="B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ht="15" customHeight="1" x14ac:dyDescent="0.25">
      <c r="A2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46" customFormat="1" ht="15" customHeight="1" x14ac:dyDescent="0.25">
      <c r="A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s="46" customFormat="1" ht="15" customHeight="1" x14ac:dyDescent="0.25">
      <c r="A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6.5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17" t="s">
        <v>54</v>
      </c>
      <c r="C13" s="18">
        <v>0</v>
      </c>
      <c r="D13" s="18">
        <v>460008</v>
      </c>
      <c r="E13" s="73">
        <v>460008</v>
      </c>
      <c r="F13" s="70">
        <v>220246.8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460008</v>
      </c>
    </row>
    <row r="14" spans="1:13" ht="20.100000000000001" customHeight="1" x14ac:dyDescent="0.25">
      <c r="B14" s="16" t="s">
        <v>55</v>
      </c>
      <c r="C14" s="19">
        <v>0</v>
      </c>
      <c r="D14" s="19">
        <v>854020</v>
      </c>
      <c r="E14" s="57">
        <v>778520</v>
      </c>
      <c r="F14" s="57">
        <v>198480.78999999998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854020</v>
      </c>
    </row>
    <row r="15" spans="1:13" ht="20.100000000000001" customHeight="1" x14ac:dyDescent="0.25">
      <c r="B15" s="16" t="s">
        <v>56</v>
      </c>
      <c r="C15" s="19">
        <v>0</v>
      </c>
      <c r="D15" s="19">
        <v>1528</v>
      </c>
      <c r="E15" s="57">
        <v>1528</v>
      </c>
      <c r="F15" s="57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1528</v>
      </c>
    </row>
    <row r="16" spans="1:13" ht="20.100000000000001" customHeight="1" x14ac:dyDescent="0.25">
      <c r="B16" s="65" t="s">
        <v>57</v>
      </c>
      <c r="C16" s="66">
        <v>0</v>
      </c>
      <c r="D16" s="66">
        <v>820306</v>
      </c>
      <c r="E16" s="71">
        <v>820306</v>
      </c>
      <c r="F16" s="71">
        <v>431380.15</v>
      </c>
      <c r="G16" s="67">
        <v>143587</v>
      </c>
      <c r="H16" s="67"/>
      <c r="I16" s="68">
        <f>IF(ISERROR(+#REF!/E16)=TRUE,0,++#REF!/E16)</f>
        <v>0</v>
      </c>
      <c r="J16" s="68">
        <f>IF(ISERROR(+G16/E16)=TRUE,0,++G16/E16)</f>
        <v>0.17504077746597002</v>
      </c>
      <c r="K16" s="68">
        <f>IF(ISERROR(+H16/E16)=TRUE,0,++H16/E16)</f>
        <v>0</v>
      </c>
      <c r="L16" s="69">
        <f>+D16-G16</f>
        <v>676719</v>
      </c>
    </row>
    <row r="17" spans="2:12" ht="23.25" customHeight="1" x14ac:dyDescent="0.25">
      <c r="B17" s="50" t="s">
        <v>4</v>
      </c>
      <c r="C17" s="62">
        <f t="shared" ref="C17:H17" si="0">SUM(C13:C16)</f>
        <v>0</v>
      </c>
      <c r="D17" s="62">
        <f t="shared" si="0"/>
        <v>2135862</v>
      </c>
      <c r="E17" s="62">
        <f t="shared" si="0"/>
        <v>2060362</v>
      </c>
      <c r="F17" s="62">
        <f t="shared" si="0"/>
        <v>850107.74</v>
      </c>
      <c r="G17" s="62">
        <f t="shared" si="0"/>
        <v>143587</v>
      </c>
      <c r="H17" s="51">
        <f t="shared" si="0"/>
        <v>0</v>
      </c>
      <c r="I17" s="52">
        <f>IF(ISERROR(+#REF!/E17)=TRUE,0,++#REF!/E17)</f>
        <v>0</v>
      </c>
      <c r="J17" s="52">
        <f>IF(ISERROR(+G17/E17)=TRUE,0,++G17/E17)</f>
        <v>6.9690180657573764E-2</v>
      </c>
      <c r="K17" s="52">
        <f>IF(ISERROR(+H17/E17)=TRUE,0,++H17/E17)</f>
        <v>0</v>
      </c>
      <c r="L17" s="53">
        <f>SUM(L13:L16)</f>
        <v>1992275</v>
      </c>
    </row>
    <row r="18" spans="2:12" x14ac:dyDescent="0.2">
      <c r="B18" s="11" t="s">
        <v>67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JUNIO
(4)</v>
      </c>
      <c r="K23" s="23"/>
    </row>
    <row r="24" spans="2:12" s="22" customFormat="1" x14ac:dyDescent="0.25">
      <c r="B24" s="22" t="s">
        <v>24</v>
      </c>
      <c r="C24" s="63">
        <f>+C17/$C$22</f>
        <v>0</v>
      </c>
      <c r="D24" s="39">
        <f>+D17/$C$22</f>
        <v>2.1358619999999999</v>
      </c>
      <c r="E24" s="39">
        <f>+E17/$C$22</f>
        <v>2.060362</v>
      </c>
      <c r="F24" s="39">
        <f>+F17/$C$22</f>
        <v>0.85010774</v>
      </c>
      <c r="G24" s="39">
        <f>+G17/$C$22</f>
        <v>0.14358699999999999</v>
      </c>
      <c r="H24" s="22">
        <v>1373981</v>
      </c>
      <c r="K24" s="23"/>
    </row>
    <row r="25" spans="2:12" s="22" customFormat="1" x14ac:dyDescent="0.25">
      <c r="C25" s="39"/>
      <c r="D25" s="39"/>
      <c r="E25" s="39"/>
      <c r="F25" s="39"/>
      <c r="G25" s="39"/>
      <c r="H25" s="22">
        <v>5072</v>
      </c>
      <c r="K25" s="23"/>
    </row>
    <row r="26" spans="2:12" s="22" customFormat="1" x14ac:dyDescent="0.25">
      <c r="C26" s="39"/>
      <c r="D26" s="39"/>
      <c r="E26" s="39"/>
      <c r="F26" s="39"/>
      <c r="G26" s="39"/>
      <c r="H26" s="22">
        <v>3078714.9799999995</v>
      </c>
      <c r="K26" s="23"/>
    </row>
    <row r="27" spans="2:12" s="22" customFormat="1" x14ac:dyDescent="0.25">
      <c r="C27" s="39"/>
      <c r="D27" s="39"/>
      <c r="E27" s="39"/>
      <c r="F27" s="39"/>
      <c r="G27" s="39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2025-09-01T16:25:44Z</dcterms:modified>
</cp:coreProperties>
</file>