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8. MES DE AGOSTO - FALTA\"/>
    </mc:Choice>
  </mc:AlternateContent>
  <xr:revisionPtr revIDLastSave="0" documentId="13_ncr:1_{A1646284-BA7E-4F1F-83F7-E3B4AE22F76C}" xr6:coauthVersionLast="47" xr6:coauthVersionMax="47" xr10:uidLastSave="{00000000-0000-0000-0000-000000000000}"/>
  <bookViews>
    <workbookView xWindow="-120" yWindow="-120" windowWidth="38640" windowHeight="21120" activeTab="4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DYT!$B$2:$L$46</definedName>
    <definedName name="_xlnm.Print_Area" localSheetId="4">RD!$B$2:$L$19</definedName>
    <definedName name="_xlnm.Print_Area" localSheetId="1">RDR!$B$2:$L$45</definedName>
    <definedName name="_xlnm.Print_Area" localSheetId="0">RO!$B$2:$L$48</definedName>
    <definedName name="_xlnm.Print_Area" localSheetId="2">ROOC!$B$2:$L$49</definedName>
  </definedNames>
  <calcPr calcId="191029"/>
</workbook>
</file>

<file path=xl/calcChain.xml><?xml version="1.0" encoding="utf-8"?>
<calcChain xmlns="http://schemas.openxmlformats.org/spreadsheetml/2006/main">
  <c r="L14" i="6" l="1"/>
  <c r="K14" i="6"/>
  <c r="J14" i="6"/>
  <c r="C44" i="6"/>
  <c r="D44" i="6"/>
  <c r="L32" i="6" l="1"/>
  <c r="K32" i="6"/>
  <c r="J32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38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8" i="6" l="1"/>
  <c r="K38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K21" i="5" l="1"/>
  <c r="J21" i="5"/>
  <c r="J40" i="6"/>
  <c r="K22" i="5" l="1"/>
  <c r="J22" i="5"/>
  <c r="G23" i="7"/>
  <c r="G50" i="6"/>
  <c r="G53" i="5"/>
  <c r="G49" i="4"/>
  <c r="G52" i="1"/>
  <c r="K23" i="5" l="1"/>
  <c r="J23" i="5"/>
  <c r="K39" i="6"/>
  <c r="J24" i="5" l="1"/>
  <c r="K24" i="5"/>
  <c r="J39" i="6"/>
  <c r="L39" i="6"/>
  <c r="K25" i="5" l="1"/>
  <c r="J25" i="5"/>
  <c r="L42" i="6"/>
  <c r="K42" i="6"/>
  <c r="J42" i="6"/>
  <c r="L41" i="6"/>
  <c r="K41" i="6"/>
  <c r="J41" i="6"/>
  <c r="L40" i="6"/>
  <c r="K40" i="6"/>
  <c r="C51" i="6"/>
  <c r="D51" i="6"/>
  <c r="K26" i="5" l="1"/>
  <c r="J26" i="5"/>
  <c r="G47" i="5"/>
  <c r="G54" i="5" s="1"/>
  <c r="F47" i="5"/>
  <c r="F54" i="5" s="1"/>
  <c r="D54" i="5"/>
  <c r="C54" i="5"/>
  <c r="J27" i="5" l="1"/>
  <c r="K27" i="5"/>
  <c r="G44" i="6"/>
  <c r="G51" i="6" s="1"/>
  <c r="F44" i="6"/>
  <c r="F51" i="6" s="1"/>
  <c r="E44" i="6"/>
  <c r="E51" i="6" s="1"/>
  <c r="K28" i="5" l="1"/>
  <c r="J28" i="5"/>
  <c r="L43" i="6"/>
  <c r="K43" i="6"/>
  <c r="J43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K29" i="5" l="1"/>
  <c r="J29" i="5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3" i="4"/>
  <c r="C50" i="4" s="1"/>
  <c r="J32" i="5" l="1"/>
  <c r="K32" i="5"/>
  <c r="G43" i="4"/>
  <c r="G50" i="4" s="1"/>
  <c r="F43" i="4"/>
  <c r="F50" i="4" s="1"/>
  <c r="D43" i="4"/>
  <c r="D50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3" i="4"/>
  <c r="E50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4" i="6"/>
  <c r="K13" i="6"/>
  <c r="J13" i="6"/>
  <c r="I13" i="6"/>
  <c r="H47" i="5"/>
  <c r="K13" i="5"/>
  <c r="J13" i="5"/>
  <c r="I13" i="5"/>
  <c r="H43" i="4"/>
  <c r="I14" i="4"/>
  <c r="K13" i="4"/>
  <c r="J13" i="4"/>
  <c r="I13" i="4"/>
  <c r="K13" i="1"/>
  <c r="J13" i="1"/>
  <c r="K36" i="5" l="1"/>
  <c r="J36" i="5"/>
  <c r="L47" i="5"/>
  <c r="L44" i="6"/>
  <c r="L43" i="4"/>
  <c r="L46" i="1"/>
  <c r="I17" i="7"/>
  <c r="K17" i="7"/>
  <c r="J17" i="7"/>
  <c r="J44" i="6"/>
  <c r="I44" i="6"/>
  <c r="K44" i="6"/>
  <c r="I43" i="4"/>
  <c r="K43" i="4"/>
  <c r="J43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<sst xmlns="http://schemas.openxmlformats.org/spreadsheetml/2006/main" count="259" uniqueCount="100">
  <si>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</si>
  <si>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</si>
  <si>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</si>
  <si>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</si>
  <si>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</si>
  <si>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</si>
  <si>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</si>
  <si>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</si>
  <si>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</si>
  <si>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</si>
  <si>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</si>
  <si>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</si>
  <si>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</si>
  <si>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</si>
  <si>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</si>
  <si>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</si>
  <si>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</si>
  <si>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</si>
  <si>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</si>
  <si>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</si>
  <si>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</si>
  <si>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</si>
  <si>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</si>
  <si>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</si>
  <si>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</si>
  <si>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</si>
  <si>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</si>
  <si>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</si>
  <si>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</si>
  <si>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</si>
  <si>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</si>
  <si>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</si>
  <si>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</si>
  <si>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</si>
  <si>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</si>
  <si>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</si>
  <si>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</si>
  <si>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</si>
  <si>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</si>
  <si>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</si>
  <si>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</si>
  <si>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</si>
  <si>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</si>
  <si>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</si>
  <si>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</si>
  <si>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</si>
  <si>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</si>
  <si>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</si>
  <si>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</si>
  <si>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</si>
  <si>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</si>
  <si>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</si>
  <si>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</si>
  <si>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</si>
  <si>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</si>
  <si>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</si>
  <si>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</si>
  <si>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</si>
  <si>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</si>
  <si>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</si>
  <si>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</si>
  <si>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</si>
  <si>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</si>
  <si>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</si>
  <si>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Fuente: SIAF, Consulta Amigable y Base de Datos al 31 de diciembre del 2024</t>
  </si>
  <si>
    <t>001-117: ADMINISTRACIÓN CENTRAL - MINSA</t>
  </si>
  <si>
    <t xml:space="preserve">UNIDADES EJECUTORAS </t>
  </si>
  <si>
    <t>EJECUCION PRESUPUESTAL MENSUALIZADA DE GASTOS 
AL MES DE AGOSTO 2025</t>
  </si>
  <si>
    <t>DEVENGADO
A AGOSTO
(4)</t>
  </si>
  <si>
    <t>Fuente: SIAF, Consulta Amigable y Base de Datos al 31 de agosto del 2025</t>
  </si>
  <si>
    <t>001-117. ADMINISTRACION CENTRAL - MINSA</t>
  </si>
  <si>
    <t>005-121. INSTITUTO NACIONAL DE SALUD MENTAL</t>
  </si>
  <si>
    <t>007-123. INSTITUTO NACIONAL DE CIENCIAS NEUROLOGICAS</t>
  </si>
  <si>
    <t>008-124. INSTITUTO NACIONAL DE OFTALMOLOGIA</t>
  </si>
  <si>
    <t>009-125. INSTITUTO NACIONAL DE REHABILITACION</t>
  </si>
  <si>
    <t>010-126. INSTITUTO NACIONAL DE SALUD DEL NIÑO</t>
  </si>
  <si>
    <t>011-127. INSTITUTO NACIONAL MATERNO PERINATAL</t>
  </si>
  <si>
    <t>016-132. HOSPITAL NACIONAL HIPOLITO UNANUE</t>
  </si>
  <si>
    <t>017-133. HOSPITAL HERMILIO VALDIZAN</t>
  </si>
  <si>
    <t>020-136. HOSPITAL SERGIO BERNALES</t>
  </si>
  <si>
    <t>021-137. HOSPITAL CAYETANO HEREDIA</t>
  </si>
  <si>
    <t>025-141. HOSPITAL DE APOYO DEPARTAMENTAL MARIA AUXILIADORA</t>
  </si>
  <si>
    <t>027-143. HOSPITAL NACIONAL ARZOBISPO LOAYZA</t>
  </si>
  <si>
    <t>028-144. HOSPITAL NACIONAL DOS DE MAYO</t>
  </si>
  <si>
    <t>029-145. HOSPITAL DE APOYO SANTA ROSA</t>
  </si>
  <si>
    <t>030-146. HOSPITAL DE EMERGENCIAS CASIMIRO ULLOA</t>
  </si>
  <si>
    <t>031-147. HOSPITAL DE EMERGENCIAS PEDIATRICAS</t>
  </si>
  <si>
    <t>032-148. HOSPITAL NACIONAL VICTOR LARCO HERRERA</t>
  </si>
  <si>
    <t>033-149. HOSPITAL NACIONAL DOCENTE MADRE NIÑO - SAN BARTOLOME</t>
  </si>
  <si>
    <t>036-522. HOSPITAL CARLOS LANFRANCO LA HOZ</t>
  </si>
  <si>
    <t>042-1138. HOSPITAL "JOSE AGURTO TELLO DE CHOSICA"</t>
  </si>
  <si>
    <t>049-1216. HOSPITAL SAN JUAN DE LURIGANCHO</t>
  </si>
  <si>
    <t>124-1345. CENTRO NACIONAL DE ABASTECIMIENTOS DE RECURSOS ESTRATEGICOS DE SALUD</t>
  </si>
  <si>
    <t>139-1512. INSTITUTO NACIONAL DE SALUD DEL NIÑO - SAN BORJA</t>
  </si>
  <si>
    <t>140-1528. HOSPITAL DE HUAYCAN</t>
  </si>
  <si>
    <t>142-1670. HOSPITAL DE EMERGENCIAS VILLA EL SALVADOR</t>
  </si>
  <si>
    <t>143-1683. DIRECCION DE REDES INTEGRADAS DE SALUD LIMA CENTRO</t>
  </si>
  <si>
    <t>144-1684. DIRECCION DE REDES INTEGRADAS DE SALUD LIMA NORTE</t>
  </si>
  <si>
    <t>145-1685. DIRECCION DE REDES INTEGRADAS DE SALUD LIMA SUR</t>
  </si>
  <si>
    <t>146-1686. DIRECCION DE REDES INTEGRADAS DE SALUD LIMA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</si>
</sst>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Font="1" applyAlignment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8" fontId="23" fillId="0" borderId="0" xfId="0" applyNumberFormat="1" applyFont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10778.179169999999</c:v>
                </c:pt>
                <c:pt idx="1">
                  <c:v>10250.0182</c:v>
                </c:pt>
                <c:pt idx="2" formatCode="#,##0">
                  <c:v>9265.9546399999999</c:v>
                </c:pt>
                <c:pt idx="3">
                  <c:v>8401.9686741499991</c:v>
                </c:pt>
                <c:pt idx="4">
                  <c:v>6404.9922168300018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5776"/>
        <c:axId val="540550336"/>
        <c:axId val="0"/>
      </c:bar3DChart>
      <c:catAx>
        <c:axId val="5405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0550336"/>
        <c:crosses val="autoZero"/>
        <c:auto val="1"/>
        <c:lblAlgn val="ctr"/>
        <c:lblOffset val="100"/>
        <c:noMultiLvlLbl val="0"/>
      </c:catAx>
      <c:valAx>
        <c:axId val="5405503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4055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RDR!$C$50:$G$50</c:f>
              <c:numCache>
                <c:formatCode>#,##0.0</c:formatCode>
                <c:ptCount val="5"/>
                <c:pt idx="0">
                  <c:v>3.1038320000000001</c:v>
                </c:pt>
                <c:pt idx="1">
                  <c:v>74.054419999999993</c:v>
                </c:pt>
                <c:pt idx="2">
                  <c:v>54.501378000000003</c:v>
                </c:pt>
                <c:pt idx="3">
                  <c:v>16.852070710000003</c:v>
                </c:pt>
                <c:pt idx="4">
                  <c:v>12.624469719999999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8496"/>
        <c:axId val="540563936"/>
        <c:axId val="0"/>
      </c:bar3DChart>
      <c:catAx>
        <c:axId val="54055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63936"/>
        <c:crosses val="autoZero"/>
        <c:auto val="1"/>
        <c:lblAlgn val="ctr"/>
        <c:lblOffset val="100"/>
        <c:noMultiLvlLbl val="0"/>
      </c:catAx>
      <c:valAx>
        <c:axId val="540563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AGOSTO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267.976361</c:v>
                </c:pt>
                <c:pt idx="1">
                  <c:v>162.785269</c:v>
                </c:pt>
                <c:pt idx="2">
                  <c:v>121.349935</c:v>
                </c:pt>
                <c:pt idx="3">
                  <c:v>60.202601289999997</c:v>
                </c:pt>
                <c:pt idx="4">
                  <c:v>32.687942400000011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2304"/>
        <c:axId val="540549248"/>
        <c:axId val="0"/>
      </c:bar3DChart>
      <c:catAx>
        <c:axId val="54056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248"/>
        <c:crosses val="autoZero"/>
        <c:auto val="1"/>
        <c:lblAlgn val="ctr"/>
        <c:lblOffset val="100"/>
        <c:noMultiLvlLbl val="0"/>
      </c:catAx>
      <c:valAx>
        <c:axId val="5405492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DYT!$B$51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DYT!$C$50:$G$50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DYT!$C$51:$G$51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565.74722399999996</c:v>
                </c:pt>
                <c:pt idx="2">
                  <c:v>559.97178299999996</c:v>
                </c:pt>
                <c:pt idx="3">
                  <c:v>452.48215476000001</c:v>
                </c:pt>
                <c:pt idx="4">
                  <c:v>379.12961779999995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4480"/>
        <c:axId val="540549792"/>
        <c:axId val="0"/>
      </c:bar3DChart>
      <c:catAx>
        <c:axId val="540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792"/>
        <c:crosses val="autoZero"/>
        <c:auto val="1"/>
        <c:lblAlgn val="ctr"/>
        <c:lblOffset val="100"/>
        <c:noMultiLvlLbl val="0"/>
      </c:catAx>
      <c:valAx>
        <c:axId val="54054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05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2.1358619999999999</c:v>
                </c:pt>
                <c:pt idx="2">
                  <c:v>2.1158619999999999</c:v>
                </c:pt>
                <c:pt idx="3">
                  <c:v>1.3563391299999998</c:v>
                </c:pt>
                <c:pt idx="4">
                  <c:v>0.83496121000000001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553600"/>
        <c:axId val="540550880"/>
        <c:axId val="0"/>
      </c:bar3DChart>
      <c:catAx>
        <c:axId val="540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0880"/>
        <c:crosses val="autoZero"/>
        <c:auto val="1"/>
        <c:lblAlgn val="ctr"/>
        <c:lblOffset val="100"/>
        <c:noMultiLvlLbl val="0"/>
      </c:catAx>
      <c:valAx>
        <c:axId val="5405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78</xdr:row>
      <xdr:rowOff>124557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45</xdr:row>
      <xdr:rowOff>49072</xdr:rowOff>
    </xdr:from>
    <xdr:to>
      <xdr:col>12</xdr:col>
      <xdr:colOff>20478</xdr:colOff>
      <xdr:row>87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46</xdr:row>
      <xdr:rowOff>5953</xdr:rowOff>
    </xdr:from>
    <xdr:to>
      <xdr:col>11</xdr:col>
      <xdr:colOff>991368</xdr:colOff>
      <xdr:row>82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194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333927</xdr:colOff>
      <xdr:row>18</xdr:row>
      <xdr:rowOff>86502</xdr:rowOff>
    </xdr:from>
    <xdr:to>
      <xdr:col>12</xdr:col>
      <xdr:colOff>73025</xdr:colOff>
      <xdr:row>45</xdr:row>
      <xdr:rowOff>161874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N72"/>
  <sheetViews>
    <sheetView showGridLines="0" zoomScale="130" zoomScaleNormal="130" workbookViewId="0">
      <selection activeCell="F13" sqref="F13:G45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6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6" customFormat="1" x14ac:dyDescent="0.25">
      <c r="A1"/>
      <c r="B1" s="45"/>
      <c r="C1" s="45"/>
      <c r="D1" s="45"/>
      <c r="E1" s="72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72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72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72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67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66</v>
      </c>
      <c r="C11" s="82" t="s">
        <v>0</v>
      </c>
      <c r="D11" s="82"/>
      <c r="E11" s="80" t="s">
        <v>13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8">
        <v>2565675336</v>
      </c>
      <c r="D13" s="8">
        <v>1950158298</v>
      </c>
      <c r="E13" s="74">
        <v>1504824606</v>
      </c>
      <c r="F13" s="54">
        <v>1472531415.3099988</v>
      </c>
      <c r="G13" s="8">
        <v>1032208394.0599998</v>
      </c>
      <c r="H13" s="8"/>
      <c r="I13" s="12">
        <f>IF(ISERROR(+#REF!/E13)=TRUE,0,++#REF!/E13)</f>
        <v>0</v>
      </c>
      <c r="J13" s="12">
        <f>IF(ISERROR(+G13/E13)=TRUE,0,++G13/E13)</f>
        <v>0.68593269271674828</v>
      </c>
      <c r="K13" s="12">
        <f>IF(ISERROR(+H13/E13)=TRUE,0,++H13/E13)</f>
        <v>0</v>
      </c>
      <c r="L13" s="14">
        <f>+D13-G13</f>
        <v>917949903.94000018</v>
      </c>
    </row>
    <row r="14" spans="1:13" ht="20.100000000000001" customHeight="1" x14ac:dyDescent="0.25">
      <c r="B14" s="25" t="s">
        <v>60</v>
      </c>
      <c r="C14" s="26">
        <v>56086733</v>
      </c>
      <c r="D14" s="26">
        <v>57222285</v>
      </c>
      <c r="E14" s="55">
        <v>54672952</v>
      </c>
      <c r="F14" s="55">
        <v>51443001.350000009</v>
      </c>
      <c r="G14" s="26">
        <v>35618414.350000009</v>
      </c>
      <c r="H14" s="26"/>
      <c r="I14" s="27"/>
      <c r="J14" s="27">
        <f t="shared" ref="J14:J43" si="0">IF(ISERROR(+G14/E14)=TRUE,0,++G14/E14)</f>
        <v>0.65148145558337534</v>
      </c>
      <c r="K14" s="27">
        <f t="shared" ref="K14:K43" si="1">IF(ISERROR(+H14/E14)=TRUE,0,++H14/E14)</f>
        <v>0</v>
      </c>
      <c r="L14" s="28">
        <f t="shared" ref="L14:L43" si="2">+D14-G14</f>
        <v>21603870.649999991</v>
      </c>
    </row>
    <row r="15" spans="1:13" ht="20.100000000000001" customHeight="1" x14ac:dyDescent="0.25">
      <c r="B15" s="25" t="s">
        <v>61</v>
      </c>
      <c r="C15" s="26">
        <v>70801447</v>
      </c>
      <c r="D15" s="26">
        <v>73537380</v>
      </c>
      <c r="E15" s="55">
        <v>65133894</v>
      </c>
      <c r="F15" s="55">
        <v>56860252.380000018</v>
      </c>
      <c r="G15" s="26">
        <v>46714126.539999969</v>
      </c>
      <c r="H15" s="26"/>
      <c r="I15" s="27"/>
      <c r="J15" s="27">
        <f t="shared" si="0"/>
        <v>0.71720150095739665</v>
      </c>
      <c r="K15" s="27">
        <f t="shared" si="1"/>
        <v>0</v>
      </c>
      <c r="L15" s="28">
        <f t="shared" si="2"/>
        <v>26823253.460000031</v>
      </c>
    </row>
    <row r="16" spans="1:13" ht="20.100000000000001" customHeight="1" x14ac:dyDescent="0.25">
      <c r="B16" s="25" t="s">
        <v>29</v>
      </c>
      <c r="C16" s="26">
        <v>53131777</v>
      </c>
      <c r="D16" s="26">
        <v>56076410</v>
      </c>
      <c r="E16" s="55">
        <v>52314971</v>
      </c>
      <c r="F16" s="55">
        <v>47162347.359999992</v>
      </c>
      <c r="G16" s="26">
        <v>35853147.089999989</v>
      </c>
      <c r="H16" s="26"/>
      <c r="I16" s="27"/>
      <c r="J16" s="27">
        <f t="shared" si="0"/>
        <v>0.68533244699686424</v>
      </c>
      <c r="K16" s="27">
        <f t="shared" si="1"/>
        <v>0</v>
      </c>
      <c r="L16" s="28">
        <f t="shared" si="2"/>
        <v>20223262.910000011</v>
      </c>
    </row>
    <row r="17" spans="2:12" ht="20.100000000000001" customHeight="1" x14ac:dyDescent="0.25">
      <c r="B17" s="25" t="s">
        <v>30</v>
      </c>
      <c r="C17" s="26">
        <v>65564651</v>
      </c>
      <c r="D17" s="26">
        <v>66173478</v>
      </c>
      <c r="E17" s="55">
        <v>59539352</v>
      </c>
      <c r="F17" s="55">
        <v>58206457.859999999</v>
      </c>
      <c r="G17" s="26">
        <v>42540769.25</v>
      </c>
      <c r="H17" s="26"/>
      <c r="I17" s="27"/>
      <c r="J17" s="27">
        <f t="shared" si="0"/>
        <v>0.71449835816150631</v>
      </c>
      <c r="K17" s="27">
        <f t="shared" si="1"/>
        <v>0</v>
      </c>
      <c r="L17" s="28">
        <f t="shared" si="2"/>
        <v>23632708.75</v>
      </c>
    </row>
    <row r="18" spans="2:12" ht="20.100000000000001" customHeight="1" x14ac:dyDescent="0.25">
      <c r="B18" s="25" t="s">
        <v>31</v>
      </c>
      <c r="C18" s="26">
        <v>244066564</v>
      </c>
      <c r="D18" s="26">
        <v>253459108</v>
      </c>
      <c r="E18" s="55">
        <v>238993195</v>
      </c>
      <c r="F18" s="55">
        <v>230276458.24000001</v>
      </c>
      <c r="G18" s="26">
        <v>162730038.45999953</v>
      </c>
      <c r="H18" s="26"/>
      <c r="I18" s="27"/>
      <c r="J18" s="27">
        <f t="shared" si="0"/>
        <v>0.6808982090891732</v>
      </c>
      <c r="K18" s="27">
        <f t="shared" si="1"/>
        <v>0</v>
      </c>
      <c r="L18" s="28">
        <f t="shared" si="2"/>
        <v>90729069.540000468</v>
      </c>
    </row>
    <row r="19" spans="2:12" ht="20.100000000000001" customHeight="1" x14ac:dyDescent="0.25">
      <c r="B19" s="25" t="s">
        <v>32</v>
      </c>
      <c r="C19" s="26">
        <v>186752015</v>
      </c>
      <c r="D19" s="26">
        <v>191740729</v>
      </c>
      <c r="E19" s="55">
        <v>169087755</v>
      </c>
      <c r="F19" s="55">
        <v>162206385.47000003</v>
      </c>
      <c r="G19" s="26">
        <v>126377559.0699999</v>
      </c>
      <c r="H19" s="26"/>
      <c r="I19" s="27"/>
      <c r="J19" s="27">
        <f t="shared" si="0"/>
        <v>0.7474081081152204</v>
      </c>
      <c r="K19" s="27">
        <f t="shared" si="1"/>
        <v>0</v>
      </c>
      <c r="L19" s="28">
        <f t="shared" si="2"/>
        <v>65363169.930000097</v>
      </c>
    </row>
    <row r="20" spans="2:12" ht="20.100000000000001" customHeight="1" x14ac:dyDescent="0.25">
      <c r="B20" s="25" t="s">
        <v>33</v>
      </c>
      <c r="C20" s="26">
        <v>233256297</v>
      </c>
      <c r="D20" s="26">
        <v>246059807</v>
      </c>
      <c r="E20" s="55">
        <v>234199739</v>
      </c>
      <c r="F20" s="55">
        <v>164722417.12999994</v>
      </c>
      <c r="G20" s="26">
        <v>157377781.7599999</v>
      </c>
      <c r="H20" s="26"/>
      <c r="I20" s="27"/>
      <c r="J20" s="27">
        <f t="shared" si="0"/>
        <v>0.6719810296628892</v>
      </c>
      <c r="K20" s="27">
        <f t="shared" si="1"/>
        <v>0</v>
      </c>
      <c r="L20" s="28">
        <f t="shared" si="2"/>
        <v>88682025.240000099</v>
      </c>
    </row>
    <row r="21" spans="2:12" ht="20.100000000000001" customHeight="1" x14ac:dyDescent="0.25">
      <c r="B21" s="25" t="s">
        <v>34</v>
      </c>
      <c r="C21" s="26">
        <v>51035921</v>
      </c>
      <c r="D21" s="26">
        <v>52008235</v>
      </c>
      <c r="E21" s="55">
        <v>48993380</v>
      </c>
      <c r="F21" s="55">
        <v>47511273.68</v>
      </c>
      <c r="G21" s="26">
        <v>34576131.720000014</v>
      </c>
      <c r="H21" s="26"/>
      <c r="I21" s="27"/>
      <c r="J21" s="27">
        <f t="shared" si="0"/>
        <v>0.70573068688055429</v>
      </c>
      <c r="K21" s="27">
        <f t="shared" si="1"/>
        <v>0</v>
      </c>
      <c r="L21" s="28">
        <f t="shared" si="2"/>
        <v>17432103.279999986</v>
      </c>
    </row>
    <row r="22" spans="2:12" ht="20.100000000000001" customHeight="1" x14ac:dyDescent="0.25">
      <c r="B22" s="25" t="s">
        <v>35</v>
      </c>
      <c r="C22" s="26">
        <v>133025569</v>
      </c>
      <c r="D22" s="26">
        <v>145618034</v>
      </c>
      <c r="E22" s="55">
        <v>137050239</v>
      </c>
      <c r="F22" s="55">
        <v>118367679.73</v>
      </c>
      <c r="G22" s="26">
        <v>88324312.199999988</v>
      </c>
      <c r="H22" s="26"/>
      <c r="I22" s="27"/>
      <c r="J22" s="27">
        <f t="shared" si="0"/>
        <v>0.64446667765387833</v>
      </c>
      <c r="K22" s="27">
        <f t="shared" si="1"/>
        <v>0</v>
      </c>
      <c r="L22" s="28">
        <f t="shared" si="2"/>
        <v>57293721.800000012</v>
      </c>
    </row>
    <row r="23" spans="2:12" ht="20.100000000000001" customHeight="1" x14ac:dyDescent="0.25">
      <c r="B23" s="25" t="s">
        <v>36</v>
      </c>
      <c r="C23" s="26">
        <v>240320809</v>
      </c>
      <c r="D23" s="26">
        <v>258253567</v>
      </c>
      <c r="E23" s="55">
        <v>241075660</v>
      </c>
      <c r="F23" s="55">
        <v>234509197.17000005</v>
      </c>
      <c r="G23" s="26">
        <v>171689428.86000004</v>
      </c>
      <c r="H23" s="26"/>
      <c r="I23" s="27"/>
      <c r="J23" s="27">
        <f t="shared" si="0"/>
        <v>0.71218068576479288</v>
      </c>
      <c r="K23" s="27">
        <f t="shared" si="1"/>
        <v>0</v>
      </c>
      <c r="L23" s="28">
        <f t="shared" si="2"/>
        <v>86564138.139999956</v>
      </c>
    </row>
    <row r="24" spans="2:12" ht="20.100000000000001" customHeight="1" x14ac:dyDescent="0.25">
      <c r="B24" s="25" t="s">
        <v>37</v>
      </c>
      <c r="C24" s="26">
        <v>197585774</v>
      </c>
      <c r="D24" s="26">
        <v>207098567</v>
      </c>
      <c r="E24" s="55">
        <v>195112032</v>
      </c>
      <c r="F24" s="55">
        <v>186461614.84</v>
      </c>
      <c r="G24" s="26">
        <v>134875779.08000007</v>
      </c>
      <c r="H24" s="26"/>
      <c r="I24" s="27"/>
      <c r="J24" s="27">
        <f t="shared" si="0"/>
        <v>0.69127350936512244</v>
      </c>
      <c r="K24" s="27">
        <f t="shared" si="1"/>
        <v>0</v>
      </c>
      <c r="L24" s="28">
        <f t="shared" si="2"/>
        <v>72222787.919999927</v>
      </c>
    </row>
    <row r="25" spans="2:12" ht="20.100000000000001" customHeight="1" x14ac:dyDescent="0.25">
      <c r="B25" s="25" t="s">
        <v>38</v>
      </c>
      <c r="C25" s="26">
        <v>301174024</v>
      </c>
      <c r="D25" s="26">
        <v>317738050</v>
      </c>
      <c r="E25" s="55">
        <v>302580463</v>
      </c>
      <c r="F25" s="55">
        <v>283900270.17000008</v>
      </c>
      <c r="G25" s="26">
        <v>205417942.02999997</v>
      </c>
      <c r="H25" s="26"/>
      <c r="I25" s="27"/>
      <c r="J25" s="27">
        <f t="shared" si="0"/>
        <v>0.67888699750585013</v>
      </c>
      <c r="K25" s="27">
        <f t="shared" si="1"/>
        <v>0</v>
      </c>
      <c r="L25" s="28">
        <f t="shared" si="2"/>
        <v>112320107.97000003</v>
      </c>
    </row>
    <row r="26" spans="2:12" ht="20.100000000000001" customHeight="1" x14ac:dyDescent="0.25">
      <c r="B26" s="25" t="s">
        <v>39</v>
      </c>
      <c r="C26" s="26">
        <v>270337130</v>
      </c>
      <c r="D26" s="26">
        <v>283830756</v>
      </c>
      <c r="E26" s="55">
        <v>270475428</v>
      </c>
      <c r="F26" s="55">
        <v>257183189.47999987</v>
      </c>
      <c r="G26" s="26">
        <v>180825786.28999987</v>
      </c>
      <c r="H26" s="26"/>
      <c r="I26" s="27"/>
      <c r="J26" s="27">
        <f t="shared" si="0"/>
        <v>0.6685479255069332</v>
      </c>
      <c r="K26" s="27">
        <f t="shared" si="1"/>
        <v>0</v>
      </c>
      <c r="L26" s="28">
        <f t="shared" si="2"/>
        <v>103004969.71000013</v>
      </c>
    </row>
    <row r="27" spans="2:12" ht="20.100000000000001" customHeight="1" x14ac:dyDescent="0.25">
      <c r="B27" s="25" t="s">
        <v>40</v>
      </c>
      <c r="C27" s="26">
        <v>136286161</v>
      </c>
      <c r="D27" s="26">
        <v>138649676</v>
      </c>
      <c r="E27" s="55">
        <v>130668779</v>
      </c>
      <c r="F27" s="55">
        <v>121163451.52000003</v>
      </c>
      <c r="G27" s="26">
        <v>88720989.429999992</v>
      </c>
      <c r="H27" s="26"/>
      <c r="I27" s="27"/>
      <c r="J27" s="27">
        <f t="shared" si="0"/>
        <v>0.67897618780075986</v>
      </c>
      <c r="K27" s="27">
        <f t="shared" si="1"/>
        <v>0</v>
      </c>
      <c r="L27" s="28">
        <f t="shared" si="2"/>
        <v>49928686.570000008</v>
      </c>
    </row>
    <row r="28" spans="2:12" ht="20.100000000000001" customHeight="1" x14ac:dyDescent="0.25">
      <c r="B28" s="25" t="s">
        <v>41</v>
      </c>
      <c r="C28" s="26">
        <v>93663736</v>
      </c>
      <c r="D28" s="26">
        <v>97301803</v>
      </c>
      <c r="E28" s="55">
        <v>92702393</v>
      </c>
      <c r="F28" s="55">
        <v>90957771.810000002</v>
      </c>
      <c r="G28" s="26">
        <v>62281557.970000006</v>
      </c>
      <c r="H28" s="26"/>
      <c r="I28" s="27"/>
      <c r="J28" s="27">
        <f t="shared" si="0"/>
        <v>0.67184412348449307</v>
      </c>
      <c r="K28" s="27">
        <f t="shared" si="1"/>
        <v>0</v>
      </c>
      <c r="L28" s="28">
        <f t="shared" si="2"/>
        <v>35020245.029999994</v>
      </c>
    </row>
    <row r="29" spans="2:12" ht="20.100000000000001" customHeight="1" x14ac:dyDescent="0.25">
      <c r="B29" s="25" t="s">
        <v>42</v>
      </c>
      <c r="C29" s="26">
        <v>68618575</v>
      </c>
      <c r="D29" s="26">
        <v>69835784</v>
      </c>
      <c r="E29" s="55">
        <v>66786759</v>
      </c>
      <c r="F29" s="55">
        <v>62762029.769999988</v>
      </c>
      <c r="G29" s="26">
        <v>45510467.249999985</v>
      </c>
      <c r="H29" s="26"/>
      <c r="I29" s="27"/>
      <c r="J29" s="27">
        <f t="shared" si="0"/>
        <v>0.68142949188476098</v>
      </c>
      <c r="K29" s="27">
        <f t="shared" si="1"/>
        <v>0</v>
      </c>
      <c r="L29" s="28">
        <f t="shared" si="2"/>
        <v>24325316.750000015</v>
      </c>
    </row>
    <row r="30" spans="2:12" ht="20.100000000000001" customHeight="1" x14ac:dyDescent="0.25">
      <c r="B30" s="25" t="s">
        <v>43</v>
      </c>
      <c r="C30" s="26">
        <v>73648490</v>
      </c>
      <c r="D30" s="26">
        <v>75034281</v>
      </c>
      <c r="E30" s="55">
        <v>67151600</v>
      </c>
      <c r="F30" s="55">
        <v>65971802.239999995</v>
      </c>
      <c r="G30" s="26">
        <v>46924501.50999999</v>
      </c>
      <c r="H30" s="26"/>
      <c r="I30" s="27"/>
      <c r="J30" s="27">
        <f t="shared" si="0"/>
        <v>0.69878456373340303</v>
      </c>
      <c r="K30" s="27">
        <f t="shared" si="1"/>
        <v>0</v>
      </c>
      <c r="L30" s="28">
        <f t="shared" si="2"/>
        <v>28109779.49000001</v>
      </c>
    </row>
    <row r="31" spans="2:12" ht="20.100000000000001" customHeight="1" x14ac:dyDescent="0.25">
      <c r="B31" s="25" t="s">
        <v>44</v>
      </c>
      <c r="C31" s="26">
        <v>152024837</v>
      </c>
      <c r="D31" s="26">
        <v>152174476</v>
      </c>
      <c r="E31" s="55">
        <v>146465320</v>
      </c>
      <c r="F31" s="55">
        <v>133398522.98999998</v>
      </c>
      <c r="G31" s="26">
        <v>94173061.109999955</v>
      </c>
      <c r="H31" s="26"/>
      <c r="I31" s="27"/>
      <c r="J31" s="27">
        <f t="shared" si="0"/>
        <v>0.6429717363127323</v>
      </c>
      <c r="K31" s="27">
        <f t="shared" si="1"/>
        <v>0</v>
      </c>
      <c r="L31" s="28">
        <f t="shared" si="2"/>
        <v>58001414.890000045</v>
      </c>
    </row>
    <row r="32" spans="2:12" ht="20.100000000000001" customHeight="1" x14ac:dyDescent="0.25">
      <c r="B32" s="25" t="s">
        <v>45</v>
      </c>
      <c r="C32" s="26">
        <v>83896944</v>
      </c>
      <c r="D32" s="26">
        <v>89433178</v>
      </c>
      <c r="E32" s="55">
        <v>84180141</v>
      </c>
      <c r="F32" s="55">
        <v>77151750.959999993</v>
      </c>
      <c r="G32" s="26">
        <v>59092610.950000018</v>
      </c>
      <c r="H32" s="26"/>
      <c r="I32" s="27"/>
      <c r="J32" s="27">
        <f t="shared" si="0"/>
        <v>0.70197804669868658</v>
      </c>
      <c r="K32" s="27">
        <f t="shared" si="1"/>
        <v>0</v>
      </c>
      <c r="L32" s="28">
        <f t="shared" si="2"/>
        <v>30340567.049999982</v>
      </c>
    </row>
    <row r="33" spans="2:14" ht="20.100000000000001" customHeight="1" x14ac:dyDescent="0.25">
      <c r="B33" s="25" t="s">
        <v>46</v>
      </c>
      <c r="C33" s="26">
        <v>42251922</v>
      </c>
      <c r="D33" s="26">
        <v>48068363</v>
      </c>
      <c r="E33" s="55">
        <v>47050270</v>
      </c>
      <c r="F33" s="55">
        <v>37450123.089999989</v>
      </c>
      <c r="G33" s="26">
        <v>33613157.249999993</v>
      </c>
      <c r="H33" s="26"/>
      <c r="I33" s="27"/>
      <c r="J33" s="27">
        <f t="shared" si="0"/>
        <v>0.71440944440913923</v>
      </c>
      <c r="K33" s="27">
        <f t="shared" si="1"/>
        <v>0</v>
      </c>
      <c r="L33" s="28">
        <f t="shared" si="2"/>
        <v>14455205.750000007</v>
      </c>
    </row>
    <row r="34" spans="2:14" ht="20.100000000000001" customHeight="1" x14ac:dyDescent="0.25">
      <c r="B34" s="25" t="s">
        <v>47</v>
      </c>
      <c r="C34" s="26">
        <v>100287225</v>
      </c>
      <c r="D34" s="26">
        <v>103655763</v>
      </c>
      <c r="E34" s="55">
        <v>99434777</v>
      </c>
      <c r="F34" s="55">
        <v>74621810.139999971</v>
      </c>
      <c r="G34" s="26">
        <v>69575374.289999977</v>
      </c>
      <c r="H34" s="26"/>
      <c r="I34" s="27"/>
      <c r="J34" s="27">
        <f t="shared" si="0"/>
        <v>0.69970865716327779</v>
      </c>
      <c r="K34" s="27">
        <f t="shared" si="1"/>
        <v>0</v>
      </c>
      <c r="L34" s="28">
        <f t="shared" si="2"/>
        <v>34080388.710000023</v>
      </c>
    </row>
    <row r="35" spans="2:14" ht="20.100000000000001" customHeight="1" x14ac:dyDescent="0.25">
      <c r="B35" s="25" t="s">
        <v>49</v>
      </c>
      <c r="C35" s="26">
        <v>2267878941</v>
      </c>
      <c r="D35" s="26">
        <v>2062469709</v>
      </c>
      <c r="E35" s="55">
        <v>1858239995</v>
      </c>
      <c r="F35" s="55">
        <v>1663336879.5899997</v>
      </c>
      <c r="G35" s="26">
        <v>1262713210.6100011</v>
      </c>
      <c r="H35" s="26"/>
      <c r="I35" s="27"/>
      <c r="J35" s="27">
        <f t="shared" si="0"/>
        <v>0.67952105971650933</v>
      </c>
      <c r="K35" s="27">
        <f t="shared" si="1"/>
        <v>0</v>
      </c>
      <c r="L35" s="28">
        <f t="shared" si="2"/>
        <v>799756498.38999891</v>
      </c>
    </row>
    <row r="36" spans="2:14" ht="20.100000000000001" customHeight="1" x14ac:dyDescent="0.25">
      <c r="B36" s="25" t="s">
        <v>50</v>
      </c>
      <c r="C36" s="26">
        <v>1156631592</v>
      </c>
      <c r="D36" s="26">
        <v>1150643247</v>
      </c>
      <c r="E36" s="55">
        <v>1149152344</v>
      </c>
      <c r="F36" s="55">
        <v>911833155.71999991</v>
      </c>
      <c r="G36" s="26">
        <v>880421675.08999991</v>
      </c>
      <c r="H36" s="26"/>
      <c r="I36" s="27"/>
      <c r="J36" s="27">
        <f t="shared" si="0"/>
        <v>0.76614878757102367</v>
      </c>
      <c r="K36" s="27">
        <f t="shared" si="1"/>
        <v>0</v>
      </c>
      <c r="L36" s="28">
        <f t="shared" si="2"/>
        <v>270221571.91000009</v>
      </c>
    </row>
    <row r="37" spans="2:14" ht="20.100000000000001" customHeight="1" x14ac:dyDescent="0.25">
      <c r="B37" s="25" t="s">
        <v>51</v>
      </c>
      <c r="C37" s="26">
        <v>166765343</v>
      </c>
      <c r="D37" s="26">
        <v>165961189</v>
      </c>
      <c r="E37" s="55">
        <v>165841733</v>
      </c>
      <c r="F37" s="55">
        <v>153415481.85999998</v>
      </c>
      <c r="G37" s="26">
        <v>115442515.22000007</v>
      </c>
      <c r="H37" s="26"/>
      <c r="I37" s="27"/>
      <c r="J37" s="27">
        <f t="shared" si="0"/>
        <v>0.69610051180543364</v>
      </c>
      <c r="K37" s="27">
        <f t="shared" si="1"/>
        <v>0</v>
      </c>
      <c r="L37" s="28">
        <f t="shared" si="2"/>
        <v>50518673.779999927</v>
      </c>
    </row>
    <row r="38" spans="2:14" ht="20.100000000000001" customHeight="1" x14ac:dyDescent="0.25">
      <c r="B38" s="25" t="s">
        <v>52</v>
      </c>
      <c r="C38" s="26">
        <v>43073883</v>
      </c>
      <c r="D38" s="26">
        <v>45842451</v>
      </c>
      <c r="E38" s="55">
        <v>43755846</v>
      </c>
      <c r="F38" s="55">
        <v>41243060.470000006</v>
      </c>
      <c r="G38" s="26">
        <v>30810358.639999993</v>
      </c>
      <c r="H38" s="26"/>
      <c r="I38" s="27"/>
      <c r="J38" s="27">
        <f t="shared" si="0"/>
        <v>0.70414267935763353</v>
      </c>
      <c r="K38" s="27">
        <f t="shared" si="1"/>
        <v>0</v>
      </c>
      <c r="L38" s="28">
        <f t="shared" si="2"/>
        <v>15032092.360000007</v>
      </c>
    </row>
    <row r="39" spans="2:14" ht="20.100000000000001" customHeight="1" x14ac:dyDescent="0.25">
      <c r="B39" s="25" t="s">
        <v>53</v>
      </c>
      <c r="C39" s="26">
        <v>130842255</v>
      </c>
      <c r="D39" s="26">
        <v>136514383</v>
      </c>
      <c r="E39" s="55">
        <v>130372973</v>
      </c>
      <c r="F39" s="55">
        <v>125606845.52000006</v>
      </c>
      <c r="G39" s="26">
        <v>96017236.030000076</v>
      </c>
      <c r="H39" s="26"/>
      <c r="I39" s="27"/>
      <c r="J39" s="27">
        <f t="shared" si="0"/>
        <v>0.73648114191581771</v>
      </c>
      <c r="K39" s="27">
        <f t="shared" si="1"/>
        <v>0</v>
      </c>
      <c r="L39" s="28">
        <f t="shared" si="2"/>
        <v>40497146.969999924</v>
      </c>
    </row>
    <row r="40" spans="2:14" ht="20.100000000000001" customHeight="1" x14ac:dyDescent="0.25">
      <c r="B40" s="25" t="s">
        <v>54</v>
      </c>
      <c r="C40" s="26">
        <v>351195855</v>
      </c>
      <c r="D40" s="26">
        <v>355390036</v>
      </c>
      <c r="E40" s="55">
        <v>324682686</v>
      </c>
      <c r="F40" s="55">
        <v>312845082.97000003</v>
      </c>
      <c r="G40" s="26">
        <v>224725536.43000022</v>
      </c>
      <c r="H40" s="26"/>
      <c r="I40" s="27"/>
      <c r="J40" s="27">
        <f t="shared" si="0"/>
        <v>0.69213895942083037</v>
      </c>
      <c r="K40" s="27">
        <f t="shared" si="1"/>
        <v>0</v>
      </c>
      <c r="L40" s="28">
        <f t="shared" si="2"/>
        <v>130664499.56999978</v>
      </c>
    </row>
    <row r="41" spans="2:14" ht="20.100000000000001" customHeight="1" x14ac:dyDescent="0.25">
      <c r="B41" s="25" t="s">
        <v>55</v>
      </c>
      <c r="C41" s="26">
        <v>429401280</v>
      </c>
      <c r="D41" s="26">
        <v>442018166</v>
      </c>
      <c r="E41" s="55">
        <v>400021364</v>
      </c>
      <c r="F41" s="55">
        <v>394369867.23000002</v>
      </c>
      <c r="G41" s="26">
        <v>290571888.00999987</v>
      </c>
      <c r="H41" s="26"/>
      <c r="I41" s="27"/>
      <c r="J41" s="27">
        <f t="shared" si="0"/>
        <v>0.72639092348577627</v>
      </c>
      <c r="K41" s="27">
        <f t="shared" si="1"/>
        <v>0</v>
      </c>
      <c r="L41" s="28">
        <f t="shared" si="2"/>
        <v>151446277.99000013</v>
      </c>
      <c r="N41" s="75"/>
    </row>
    <row r="42" spans="2:14" ht="20.100000000000001" customHeight="1" x14ac:dyDescent="0.25">
      <c r="B42" s="25" t="s">
        <v>56</v>
      </c>
      <c r="C42" s="26">
        <v>415136666</v>
      </c>
      <c r="D42" s="26">
        <v>433319851</v>
      </c>
      <c r="E42" s="55">
        <v>401484764</v>
      </c>
      <c r="F42" s="55">
        <v>393168153.50000024</v>
      </c>
      <c r="G42" s="26">
        <v>279397927.61000013</v>
      </c>
      <c r="H42" s="26"/>
      <c r="I42" s="27"/>
      <c r="J42" s="27">
        <f t="shared" si="0"/>
        <v>0.69591165758409734</v>
      </c>
      <c r="K42" s="27">
        <f t="shared" si="1"/>
        <v>0</v>
      </c>
      <c r="L42" s="28">
        <f t="shared" si="2"/>
        <v>153921923.38999987</v>
      </c>
    </row>
    <row r="43" spans="2:14" ht="20.100000000000001" customHeight="1" x14ac:dyDescent="0.25">
      <c r="B43" s="25" t="s">
        <v>57</v>
      </c>
      <c r="C43" s="26">
        <v>230080234</v>
      </c>
      <c r="D43" s="26">
        <v>232331758</v>
      </c>
      <c r="E43" s="55">
        <v>217257596</v>
      </c>
      <c r="F43" s="55">
        <v>210851064.32000002</v>
      </c>
      <c r="G43" s="26">
        <v>154517369.83999991</v>
      </c>
      <c r="H43" s="26"/>
      <c r="I43" s="27"/>
      <c r="J43" s="27">
        <f t="shared" si="0"/>
        <v>0.71121734146409277</v>
      </c>
      <c r="K43" s="27">
        <f t="shared" si="1"/>
        <v>0</v>
      </c>
      <c r="L43" s="28">
        <f t="shared" si="2"/>
        <v>77814388.160000086</v>
      </c>
    </row>
    <row r="44" spans="2:14" ht="20.100000000000001" customHeight="1" x14ac:dyDescent="0.25">
      <c r="B44" s="25" t="s">
        <v>59</v>
      </c>
      <c r="C44" s="26">
        <v>23047000</v>
      </c>
      <c r="D44" s="26">
        <v>138061200</v>
      </c>
      <c r="E44" s="55">
        <v>118061200</v>
      </c>
      <c r="F44" s="55">
        <v>15864917.719999997</v>
      </c>
      <c r="G44" s="26">
        <v>10319512.599999998</v>
      </c>
      <c r="H44" s="26"/>
      <c r="I44" s="27"/>
      <c r="J44" s="27">
        <f t="shared" ref="J44" si="3">IF(ISERROR(+G44/E44)=TRUE,0,++G44/E44)</f>
        <v>8.7408162885012158E-2</v>
      </c>
      <c r="K44" s="27">
        <f t="shared" ref="K44" si="4">IF(ISERROR(+H44/E44)=TRUE,0,++H44/E44)</f>
        <v>0</v>
      </c>
      <c r="L44" s="28">
        <f t="shared" ref="L44" si="5">+D44-G44</f>
        <v>127741687.40000001</v>
      </c>
    </row>
    <row r="45" spans="2:14" ht="20.100000000000001" customHeight="1" x14ac:dyDescent="0.25">
      <c r="B45" s="25" t="s">
        <v>62</v>
      </c>
      <c r="C45" s="26">
        <v>144634184</v>
      </c>
      <c r="D45" s="26">
        <v>154338182</v>
      </c>
      <c r="E45" s="55">
        <v>148590434</v>
      </c>
      <c r="F45" s="55">
        <v>144614942.56000006</v>
      </c>
      <c r="G45" s="26">
        <v>105033656.22999996</v>
      </c>
      <c r="H45" s="26"/>
      <c r="I45" s="27"/>
      <c r="J45" s="27">
        <f t="shared" ref="J45" si="6">IF(ISERROR(+G45/E45)=TRUE,0,++G45/E45)</f>
        <v>0.70686687832138617</v>
      </c>
      <c r="K45" s="27">
        <f t="shared" ref="K45" si="7">IF(ISERROR(+H45/E45)=TRUE,0,++H45/E45)</f>
        <v>0</v>
      </c>
      <c r="L45" s="28">
        <f t="shared" ref="L45" si="8">+D45-G45</f>
        <v>49304525.770000041</v>
      </c>
    </row>
    <row r="46" spans="2:14" ht="23.25" customHeight="1" x14ac:dyDescent="0.25">
      <c r="B46" s="50" t="s">
        <v>4</v>
      </c>
      <c r="C46" s="51">
        <f t="shared" ref="C46:H46" si="9">SUM(C13:C45)</f>
        <v>10778179170</v>
      </c>
      <c r="D46" s="51">
        <f t="shared" si="9"/>
        <v>10250018200</v>
      </c>
      <c r="E46" s="51">
        <f t="shared" si="9"/>
        <v>9265954640</v>
      </c>
      <c r="F46" s="51">
        <f t="shared" si="9"/>
        <v>8401968674.1499996</v>
      </c>
      <c r="G46" s="51">
        <f t="shared" si="9"/>
        <v>6404992216.8300018</v>
      </c>
      <c r="H46" s="51">
        <f t="shared" si="9"/>
        <v>0</v>
      </c>
      <c r="I46" s="52">
        <f>IF(ISERROR(+#REF!/E46)=TRUE,0,++#REF!/E46)</f>
        <v>0</v>
      </c>
      <c r="J46" s="52">
        <f>IF(ISERROR(+G46/E46)=TRUE,0,++G46/E46)</f>
        <v>0.69123932348863748</v>
      </c>
      <c r="K46" s="52">
        <f>IF(ISERROR(+H46/E46)=TRUE,0,++H46/E46)</f>
        <v>0</v>
      </c>
      <c r="L46" s="53">
        <f>SUM(L13:L45)</f>
        <v>3845025983.1699991</v>
      </c>
    </row>
    <row r="47" spans="2:14" x14ac:dyDescent="0.2">
      <c r="B47" s="11" t="s">
        <v>69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AGOSTO
(4)</v>
      </c>
      <c r="H52" s="32" t="s">
        <v>15</v>
      </c>
      <c r="I52" s="77"/>
      <c r="J52" s="77"/>
      <c r="K52" s="77"/>
      <c r="L52" s="31"/>
    </row>
    <row r="53" spans="2:12" s="22" customFormat="1" x14ac:dyDescent="0.25">
      <c r="B53" s="22" t="s">
        <v>24</v>
      </c>
      <c r="C53" s="64">
        <f>+C46/$C$51</f>
        <v>10778.179169999999</v>
      </c>
      <c r="D53" s="64">
        <f>+D46/$C$51</f>
        <v>10250.0182</v>
      </c>
      <c r="E53" s="22">
        <f>+E46/$C$51</f>
        <v>9265.9546399999999</v>
      </c>
      <c r="F53" s="64">
        <f>+F46/$C$51</f>
        <v>8401.9686741499991</v>
      </c>
      <c r="G53" s="64">
        <f>+G46/$C$51</f>
        <v>6404.9922168300018</v>
      </c>
      <c r="H53" s="34"/>
      <c r="I53" s="35"/>
      <c r="J53" s="35"/>
      <c r="K53" s="35"/>
      <c r="L53" s="36"/>
    </row>
    <row r="54" spans="2:12" s="22" customFormat="1" x14ac:dyDescent="0.25">
      <c r="C54" s="33"/>
      <c r="D54" s="33"/>
      <c r="F54" s="33"/>
      <c r="G54" s="33"/>
      <c r="H54" s="37"/>
      <c r="I54" s="35"/>
      <c r="J54" s="35"/>
      <c r="K54" s="35"/>
      <c r="L54" s="36"/>
    </row>
    <row r="55" spans="2:12" s="22" customFormat="1" x14ac:dyDescent="0.25">
      <c r="C55" s="33"/>
      <c r="D55" s="33"/>
      <c r="F55" s="33"/>
      <c r="G55" s="33"/>
      <c r="H55" s="37"/>
      <c r="I55" s="35"/>
      <c r="J55" s="35"/>
      <c r="K55" s="35"/>
      <c r="L55" s="36"/>
    </row>
    <row r="56" spans="2:12" s="22" customFormat="1" x14ac:dyDescent="0.25">
      <c r="C56" s="33"/>
      <c r="D56" s="33"/>
      <c r="F56" s="33"/>
      <c r="G56" s="33"/>
      <c r="H56" s="37"/>
      <c r="I56" s="35"/>
      <c r="J56" s="35"/>
      <c r="K56" s="35"/>
      <c r="L56" s="36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58"/>
  <sheetViews>
    <sheetView showGridLines="0" topLeftCell="A10" zoomScale="130" zoomScaleNormal="130" workbookViewId="0">
      <selection activeCell="F13" sqref="F13:G4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67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70</v>
      </c>
      <c r="C13" s="8">
        <v>0</v>
      </c>
      <c r="D13" s="8">
        <v>14530387</v>
      </c>
      <c r="E13" s="54">
        <v>8625435</v>
      </c>
      <c r="F13" s="54">
        <v>3043662.98</v>
      </c>
      <c r="G13" s="8">
        <v>1524596.4800000004</v>
      </c>
      <c r="H13" s="8"/>
      <c r="I13" s="12">
        <f>IF(ISERROR(+#REF!/E13)=TRUE,0,++#REF!/E13)</f>
        <v>0</v>
      </c>
      <c r="J13" s="12">
        <f>IF(ISERROR(+G13/E13)=TRUE,0,++G13/E13)</f>
        <v>0.17675589463024188</v>
      </c>
      <c r="K13" s="12">
        <f>IF(ISERROR(+H13/E13)=TRUE,0,++H13/E13)</f>
        <v>0</v>
      </c>
      <c r="L13" s="14">
        <f>+D13-G13</f>
        <v>13005790.52</v>
      </c>
    </row>
    <row r="14" spans="1:13" ht="20.100000000000001" customHeight="1" x14ac:dyDescent="0.25">
      <c r="B14" s="7" t="s">
        <v>71</v>
      </c>
      <c r="C14" s="9">
        <v>0</v>
      </c>
      <c r="D14" s="9">
        <v>61754</v>
      </c>
      <c r="E14" s="56">
        <v>518611</v>
      </c>
      <c r="F14" s="57">
        <v>61663.6</v>
      </c>
      <c r="G14" s="9">
        <v>43665.599999999999</v>
      </c>
      <c r="H14" s="9"/>
      <c r="I14" s="13">
        <f>IF(ISERROR(+#REF!/E14)=TRUE,0,++#REF!/E14)</f>
        <v>0</v>
      </c>
      <c r="J14" s="13">
        <f t="shared" ref="J14:J42" si="0">IF(ISERROR(+G14/E14)=TRUE,0,++G14/E14)</f>
        <v>8.4197211397367189E-2</v>
      </c>
      <c r="K14" s="13">
        <f t="shared" ref="K14:K42" si="1">IF(ISERROR(+H14/E14)=TRUE,0,++H14/E14)</f>
        <v>0</v>
      </c>
      <c r="L14" s="15">
        <f t="shared" ref="L14:L42" si="2">+D14-G14</f>
        <v>18088.400000000001</v>
      </c>
    </row>
    <row r="15" spans="1:13" ht="20.100000000000001" customHeight="1" x14ac:dyDescent="0.25">
      <c r="B15" s="7" t="s">
        <v>72</v>
      </c>
      <c r="C15" s="9">
        <v>327959</v>
      </c>
      <c r="D15" s="9">
        <v>454088</v>
      </c>
      <c r="E15" s="56">
        <v>429088</v>
      </c>
      <c r="F15" s="57">
        <v>426532.91</v>
      </c>
      <c r="G15" s="9">
        <v>378515.14999999991</v>
      </c>
      <c r="H15" s="9"/>
      <c r="I15" s="13"/>
      <c r="J15" s="13">
        <f t="shared" si="0"/>
        <v>0.88213874543217219</v>
      </c>
      <c r="K15" s="13">
        <f t="shared" si="1"/>
        <v>0</v>
      </c>
      <c r="L15" s="15">
        <f t="shared" si="2"/>
        <v>75572.850000000093</v>
      </c>
    </row>
    <row r="16" spans="1:13" ht="20.100000000000001" customHeight="1" x14ac:dyDescent="0.25">
      <c r="B16" s="7" t="s">
        <v>73</v>
      </c>
      <c r="C16" s="9">
        <v>0</v>
      </c>
      <c r="D16" s="9">
        <v>3679765</v>
      </c>
      <c r="E16" s="56">
        <v>6154765</v>
      </c>
      <c r="F16" s="57">
        <v>1209288.3799999999</v>
      </c>
      <c r="G16" s="9">
        <v>1014853.38</v>
      </c>
      <c r="H16" s="9"/>
      <c r="I16" s="13"/>
      <c r="J16" s="13">
        <f t="shared" si="0"/>
        <v>0.16488905425308684</v>
      </c>
      <c r="K16" s="13">
        <f t="shared" si="1"/>
        <v>0</v>
      </c>
      <c r="L16" s="15">
        <f t="shared" si="2"/>
        <v>2664911.62</v>
      </c>
    </row>
    <row r="17" spans="2:12" ht="20.100000000000001" customHeight="1" x14ac:dyDescent="0.25">
      <c r="B17" s="7" t="s">
        <v>74</v>
      </c>
      <c r="C17" s="9">
        <v>327959</v>
      </c>
      <c r="D17" s="9">
        <v>474027</v>
      </c>
      <c r="E17" s="56">
        <v>474027</v>
      </c>
      <c r="F17" s="57">
        <v>449678.57</v>
      </c>
      <c r="G17" s="9">
        <v>242355.82</v>
      </c>
      <c r="H17" s="9"/>
      <c r="I17" s="13"/>
      <c r="J17" s="13">
        <f t="shared" si="0"/>
        <v>0.51127007533326163</v>
      </c>
      <c r="K17" s="13">
        <f t="shared" si="1"/>
        <v>0</v>
      </c>
      <c r="L17" s="15">
        <f t="shared" si="2"/>
        <v>231671.18</v>
      </c>
    </row>
    <row r="18" spans="2:12" ht="20.100000000000001" customHeight="1" x14ac:dyDescent="0.25">
      <c r="B18" s="7" t="s">
        <v>75</v>
      </c>
      <c r="C18" s="9">
        <v>0</v>
      </c>
      <c r="D18" s="9">
        <v>334212</v>
      </c>
      <c r="E18" s="56">
        <v>1834212</v>
      </c>
      <c r="F18" s="57">
        <v>333144.3</v>
      </c>
      <c r="G18" s="9">
        <v>333144.3</v>
      </c>
      <c r="H18" s="9"/>
      <c r="I18" s="13"/>
      <c r="J18" s="13">
        <f t="shared" si="0"/>
        <v>0.18162802336916342</v>
      </c>
      <c r="K18" s="13">
        <f t="shared" si="1"/>
        <v>0</v>
      </c>
      <c r="L18" s="15">
        <f t="shared" si="2"/>
        <v>1067.7000000000116</v>
      </c>
    </row>
    <row r="19" spans="2:12" ht="20.100000000000001" customHeight="1" x14ac:dyDescent="0.25">
      <c r="B19" s="7" t="s">
        <v>76</v>
      </c>
      <c r="C19" s="9">
        <v>0</v>
      </c>
      <c r="D19" s="9">
        <v>500028</v>
      </c>
      <c r="E19" s="56">
        <v>500028</v>
      </c>
      <c r="F19" s="57">
        <v>487983.19</v>
      </c>
      <c r="G19" s="9">
        <v>461604.95999999996</v>
      </c>
      <c r="H19" s="9"/>
      <c r="I19" s="13"/>
      <c r="J19" s="13">
        <f t="shared" si="0"/>
        <v>0.92315822313950413</v>
      </c>
      <c r="K19" s="13">
        <f t="shared" si="1"/>
        <v>0</v>
      </c>
      <c r="L19" s="15">
        <f t="shared" si="2"/>
        <v>38423.040000000037</v>
      </c>
    </row>
    <row r="20" spans="2:12" ht="20.100000000000001" customHeight="1" x14ac:dyDescent="0.25">
      <c r="B20" s="7" t="s">
        <v>77</v>
      </c>
      <c r="C20" s="9">
        <v>0</v>
      </c>
      <c r="D20" s="9">
        <v>383472</v>
      </c>
      <c r="E20" s="56">
        <v>383472</v>
      </c>
      <c r="F20" s="57">
        <v>383389.24000000005</v>
      </c>
      <c r="G20" s="9">
        <v>383389.24000000005</v>
      </c>
      <c r="H20" s="9"/>
      <c r="I20" s="13"/>
      <c r="J20" s="13">
        <f t="shared" si="0"/>
        <v>0.9997841824174909</v>
      </c>
      <c r="K20" s="13">
        <f t="shared" si="1"/>
        <v>0</v>
      </c>
      <c r="L20" s="15">
        <f t="shared" si="2"/>
        <v>82.759999999951106</v>
      </c>
    </row>
    <row r="21" spans="2:12" ht="20.100000000000001" customHeight="1" x14ac:dyDescent="0.25">
      <c r="B21" s="7" t="s">
        <v>78</v>
      </c>
      <c r="C21" s="9">
        <v>0</v>
      </c>
      <c r="D21" s="9">
        <v>155363</v>
      </c>
      <c r="E21" s="56">
        <v>155363</v>
      </c>
      <c r="F21" s="57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155363</v>
      </c>
    </row>
    <row r="22" spans="2:12" ht="20.100000000000001" customHeight="1" x14ac:dyDescent="0.25">
      <c r="B22" s="7" t="s">
        <v>79</v>
      </c>
      <c r="C22" s="9">
        <v>327959</v>
      </c>
      <c r="D22" s="9">
        <v>503204</v>
      </c>
      <c r="E22" s="56">
        <v>503204</v>
      </c>
      <c r="F22" s="57">
        <v>28400</v>
      </c>
      <c r="G22" s="9">
        <v>20400</v>
      </c>
      <c r="H22" s="9"/>
      <c r="I22" s="13"/>
      <c r="J22" s="13">
        <f t="shared" si="0"/>
        <v>4.0540218281253725E-2</v>
      </c>
      <c r="K22" s="13">
        <f t="shared" si="1"/>
        <v>0</v>
      </c>
      <c r="L22" s="15">
        <f t="shared" si="2"/>
        <v>482804</v>
      </c>
    </row>
    <row r="23" spans="2:12" ht="20.100000000000001" customHeight="1" x14ac:dyDescent="0.25">
      <c r="B23" s="7" t="s">
        <v>80</v>
      </c>
      <c r="C23" s="9">
        <v>0</v>
      </c>
      <c r="D23" s="9">
        <v>392053</v>
      </c>
      <c r="E23" s="56">
        <v>377053</v>
      </c>
      <c r="F23" s="57">
        <v>363938.18</v>
      </c>
      <c r="G23" s="9">
        <v>360513.18</v>
      </c>
      <c r="H23" s="9"/>
      <c r="I23" s="13"/>
      <c r="J23" s="13">
        <f t="shared" si="0"/>
        <v>0.95613396525156935</v>
      </c>
      <c r="K23" s="13">
        <f t="shared" si="1"/>
        <v>0</v>
      </c>
      <c r="L23" s="15">
        <f t="shared" si="2"/>
        <v>31539.820000000007</v>
      </c>
    </row>
    <row r="24" spans="2:12" ht="20.100000000000001" customHeight="1" x14ac:dyDescent="0.25">
      <c r="B24" s="7" t="s">
        <v>81</v>
      </c>
      <c r="C24" s="9">
        <v>0</v>
      </c>
      <c r="D24" s="9">
        <v>429394</v>
      </c>
      <c r="E24" s="56">
        <v>321394</v>
      </c>
      <c r="F24" s="57">
        <v>248367.4</v>
      </c>
      <c r="G24" s="9">
        <v>248367.4</v>
      </c>
      <c r="H24" s="9"/>
      <c r="I24" s="13"/>
      <c r="J24" s="13">
        <f t="shared" si="0"/>
        <v>0.77278169474227898</v>
      </c>
      <c r="K24" s="13">
        <f t="shared" si="1"/>
        <v>0</v>
      </c>
      <c r="L24" s="15">
        <f t="shared" si="2"/>
        <v>181026.6</v>
      </c>
    </row>
    <row r="25" spans="2:12" ht="20.100000000000001" customHeight="1" x14ac:dyDescent="0.25">
      <c r="B25" s="7" t="s">
        <v>82</v>
      </c>
      <c r="C25" s="9">
        <v>0</v>
      </c>
      <c r="D25" s="9">
        <v>400219</v>
      </c>
      <c r="E25" s="56">
        <v>400219</v>
      </c>
      <c r="F25" s="57">
        <v>396404.72</v>
      </c>
      <c r="G25" s="9">
        <v>396404.72</v>
      </c>
      <c r="H25" s="9"/>
      <c r="I25" s="13"/>
      <c r="J25" s="13">
        <f t="shared" si="0"/>
        <v>0.99046951793892835</v>
      </c>
      <c r="K25" s="13">
        <f t="shared" si="1"/>
        <v>0</v>
      </c>
      <c r="L25" s="15">
        <f t="shared" si="2"/>
        <v>3814.2800000000279</v>
      </c>
    </row>
    <row r="26" spans="2:12" ht="20.100000000000001" customHeight="1" x14ac:dyDescent="0.25">
      <c r="B26" s="7" t="s">
        <v>83</v>
      </c>
      <c r="C26" s="9">
        <v>0</v>
      </c>
      <c r="D26" s="9">
        <v>2807746</v>
      </c>
      <c r="E26" s="56">
        <v>2807746</v>
      </c>
      <c r="F26" s="57">
        <v>210757</v>
      </c>
      <c r="G26" s="9">
        <v>209681</v>
      </c>
      <c r="H26" s="9"/>
      <c r="I26" s="13"/>
      <c r="J26" s="13">
        <f t="shared" si="0"/>
        <v>7.4679475992486505E-2</v>
      </c>
      <c r="K26" s="13">
        <f t="shared" si="1"/>
        <v>0</v>
      </c>
      <c r="L26" s="15">
        <f t="shared" si="2"/>
        <v>2598065</v>
      </c>
    </row>
    <row r="27" spans="2:12" ht="20.100000000000001" customHeight="1" x14ac:dyDescent="0.25">
      <c r="B27" s="7" t="s">
        <v>84</v>
      </c>
      <c r="C27" s="9">
        <v>0</v>
      </c>
      <c r="D27" s="9">
        <v>942887</v>
      </c>
      <c r="E27" s="56">
        <v>942887</v>
      </c>
      <c r="F27" s="57">
        <v>901104.99000000011</v>
      </c>
      <c r="G27" s="9">
        <v>864376.93000000017</v>
      </c>
      <c r="H27" s="9"/>
      <c r="I27" s="13"/>
      <c r="J27" s="13">
        <f t="shared" si="0"/>
        <v>0.91673438068400581</v>
      </c>
      <c r="K27" s="13">
        <f t="shared" si="1"/>
        <v>0</v>
      </c>
      <c r="L27" s="15">
        <f t="shared" si="2"/>
        <v>78510.069999999832</v>
      </c>
    </row>
    <row r="28" spans="2:12" ht="20.100000000000001" customHeight="1" x14ac:dyDescent="0.25">
      <c r="B28" s="7" t="s">
        <v>85</v>
      </c>
      <c r="C28" s="9">
        <v>0</v>
      </c>
      <c r="D28" s="9">
        <v>322141</v>
      </c>
      <c r="E28" s="56">
        <v>1822141</v>
      </c>
      <c r="F28" s="57">
        <v>316748.89</v>
      </c>
      <c r="G28" s="9">
        <v>265347.76</v>
      </c>
      <c r="H28" s="9"/>
      <c r="I28" s="13"/>
      <c r="J28" s="13">
        <f t="shared" si="0"/>
        <v>0.14562416410146087</v>
      </c>
      <c r="K28" s="13">
        <f t="shared" si="1"/>
        <v>0</v>
      </c>
      <c r="L28" s="15">
        <f t="shared" si="2"/>
        <v>56793.239999999991</v>
      </c>
    </row>
    <row r="29" spans="2:12" ht="20.100000000000001" customHeight="1" x14ac:dyDescent="0.25">
      <c r="B29" s="7" t="s">
        <v>86</v>
      </c>
      <c r="C29" s="9">
        <v>0</v>
      </c>
      <c r="D29" s="9">
        <v>22935</v>
      </c>
      <c r="E29" s="56">
        <v>22935</v>
      </c>
      <c r="F29" s="57">
        <v>15930</v>
      </c>
      <c r="G29" s="9">
        <v>15930</v>
      </c>
      <c r="H29" s="9"/>
      <c r="I29" s="13"/>
      <c r="J29" s="13">
        <f t="shared" si="0"/>
        <v>0.69457161543492474</v>
      </c>
      <c r="K29" s="13">
        <f t="shared" si="1"/>
        <v>0</v>
      </c>
      <c r="L29" s="15">
        <f t="shared" si="2"/>
        <v>7005</v>
      </c>
    </row>
    <row r="30" spans="2:12" ht="20.100000000000001" customHeight="1" x14ac:dyDescent="0.25">
      <c r="B30" s="7" t="s">
        <v>87</v>
      </c>
      <c r="C30" s="9">
        <v>0</v>
      </c>
      <c r="D30" s="9">
        <v>947830</v>
      </c>
      <c r="E30" s="56">
        <v>947830</v>
      </c>
      <c r="F30" s="57">
        <v>575002.39999999991</v>
      </c>
      <c r="G30" s="9">
        <v>287880.59000000003</v>
      </c>
      <c r="H30" s="9"/>
      <c r="I30" s="13"/>
      <c r="J30" s="13">
        <f t="shared" si="0"/>
        <v>0.30372597406707957</v>
      </c>
      <c r="K30" s="13">
        <f t="shared" si="1"/>
        <v>0</v>
      </c>
      <c r="L30" s="15">
        <f t="shared" si="2"/>
        <v>659949.40999999992</v>
      </c>
    </row>
    <row r="31" spans="2:12" ht="20.100000000000001" customHeight="1" x14ac:dyDescent="0.25">
      <c r="B31" s="7" t="s">
        <v>88</v>
      </c>
      <c r="C31" s="9">
        <v>0</v>
      </c>
      <c r="D31" s="9">
        <v>212855</v>
      </c>
      <c r="E31" s="56">
        <v>212855</v>
      </c>
      <c r="F31" s="57">
        <v>207058.75</v>
      </c>
      <c r="G31" s="9">
        <v>207058.75</v>
      </c>
      <c r="H31" s="9"/>
      <c r="I31" s="13"/>
      <c r="J31" s="13">
        <f t="shared" si="0"/>
        <v>0.97276902116464259</v>
      </c>
      <c r="K31" s="13">
        <f t="shared" si="1"/>
        <v>0</v>
      </c>
      <c r="L31" s="15">
        <f t="shared" si="2"/>
        <v>5796.25</v>
      </c>
    </row>
    <row r="32" spans="2:12" ht="20.100000000000001" customHeight="1" x14ac:dyDescent="0.25">
      <c r="B32" s="7" t="s">
        <v>89</v>
      </c>
      <c r="C32" s="9">
        <v>327959</v>
      </c>
      <c r="D32" s="9">
        <v>516922</v>
      </c>
      <c r="E32" s="56">
        <v>516922</v>
      </c>
      <c r="F32" s="57">
        <v>441785</v>
      </c>
      <c r="G32" s="9">
        <v>421797.5</v>
      </c>
      <c r="H32" s="9"/>
      <c r="I32" s="13"/>
      <c r="J32" s="13">
        <f t="shared" si="0"/>
        <v>0.81597900650388255</v>
      </c>
      <c r="K32" s="13">
        <f t="shared" si="1"/>
        <v>0</v>
      </c>
      <c r="L32" s="15">
        <f t="shared" si="2"/>
        <v>95124.5</v>
      </c>
    </row>
    <row r="33" spans="2:12" ht="20.100000000000001" customHeight="1" x14ac:dyDescent="0.25">
      <c r="B33" s="7" t="s">
        <v>90</v>
      </c>
      <c r="C33" s="9">
        <v>0</v>
      </c>
      <c r="D33" s="9">
        <v>271196</v>
      </c>
      <c r="E33" s="56">
        <v>867415</v>
      </c>
      <c r="F33" s="57">
        <v>217250.21</v>
      </c>
      <c r="G33" s="9">
        <v>128527.06</v>
      </c>
      <c r="H33" s="9"/>
      <c r="I33" s="13"/>
      <c r="J33" s="13">
        <f t="shared" si="0"/>
        <v>0.14817251258048339</v>
      </c>
      <c r="K33" s="13">
        <f t="shared" si="1"/>
        <v>0</v>
      </c>
      <c r="L33" s="15">
        <f t="shared" si="2"/>
        <v>142668.94</v>
      </c>
    </row>
    <row r="34" spans="2:12" ht="20.100000000000001" customHeight="1" x14ac:dyDescent="0.25">
      <c r="B34" s="7" t="s">
        <v>91</v>
      </c>
      <c r="C34" s="9">
        <v>0</v>
      </c>
      <c r="D34" s="9">
        <v>27000</v>
      </c>
      <c r="E34" s="56">
        <v>27000</v>
      </c>
      <c r="F34" s="57">
        <v>26950.13</v>
      </c>
      <c r="G34" s="9">
        <v>26950.13</v>
      </c>
      <c r="H34" s="9"/>
      <c r="I34" s="13"/>
      <c r="J34" s="13">
        <f t="shared" si="0"/>
        <v>0.99815296296296296</v>
      </c>
      <c r="K34" s="13">
        <f t="shared" si="1"/>
        <v>0</v>
      </c>
      <c r="L34" s="15">
        <f t="shared" si="2"/>
        <v>49.869999999998981</v>
      </c>
    </row>
    <row r="35" spans="2:12" ht="20.100000000000001" customHeight="1" x14ac:dyDescent="0.25">
      <c r="B35" s="7" t="s">
        <v>92</v>
      </c>
      <c r="C35" s="9">
        <v>0</v>
      </c>
      <c r="D35" s="9">
        <v>20000000</v>
      </c>
      <c r="E35" s="56">
        <v>6500000</v>
      </c>
      <c r="F35" s="57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20000000</v>
      </c>
    </row>
    <row r="36" spans="2:12" ht="20.100000000000001" customHeight="1" x14ac:dyDescent="0.25">
      <c r="B36" s="7" t="s">
        <v>93</v>
      </c>
      <c r="C36" s="9">
        <v>1464037</v>
      </c>
      <c r="D36" s="9">
        <v>5825041</v>
      </c>
      <c r="E36" s="56">
        <v>5546329</v>
      </c>
      <c r="F36" s="57">
        <v>2121817.98</v>
      </c>
      <c r="G36" s="9">
        <v>1380299.64</v>
      </c>
      <c r="H36" s="9"/>
      <c r="I36" s="13"/>
      <c r="J36" s="13">
        <f t="shared" si="0"/>
        <v>0.24886724894971068</v>
      </c>
      <c r="K36" s="13">
        <f t="shared" si="1"/>
        <v>0</v>
      </c>
      <c r="L36" s="15">
        <f t="shared" si="2"/>
        <v>4444741.3600000003</v>
      </c>
    </row>
    <row r="37" spans="2:12" ht="20.100000000000001" customHeight="1" x14ac:dyDescent="0.25">
      <c r="B37" s="7" t="s">
        <v>94</v>
      </c>
      <c r="C37" s="9">
        <v>0</v>
      </c>
      <c r="D37" s="9">
        <v>241373</v>
      </c>
      <c r="E37" s="56">
        <v>241373</v>
      </c>
      <c r="F37" s="57">
        <v>241369.34</v>
      </c>
      <c r="G37" s="9">
        <v>92432</v>
      </c>
      <c r="H37" s="9"/>
      <c r="I37" s="13"/>
      <c r="J37" s="13">
        <f t="shared" si="0"/>
        <v>0.38294258264180336</v>
      </c>
      <c r="K37" s="13">
        <f t="shared" si="1"/>
        <v>0</v>
      </c>
      <c r="L37" s="15">
        <f t="shared" si="2"/>
        <v>148941</v>
      </c>
    </row>
    <row r="38" spans="2:12" ht="20.100000000000001" customHeight="1" x14ac:dyDescent="0.25">
      <c r="B38" s="7" t="s">
        <v>95</v>
      </c>
      <c r="C38" s="9">
        <v>327959</v>
      </c>
      <c r="D38" s="9">
        <v>920518</v>
      </c>
      <c r="E38" s="56">
        <v>920518</v>
      </c>
      <c r="F38" s="57">
        <v>902051.78</v>
      </c>
      <c r="G38" s="9">
        <v>752588.9</v>
      </c>
      <c r="H38" s="9"/>
      <c r="I38" s="13"/>
      <c r="J38" s="13">
        <f t="shared" si="0"/>
        <v>0.8175710849760679</v>
      </c>
      <c r="K38" s="13">
        <f t="shared" si="1"/>
        <v>0</v>
      </c>
      <c r="L38" s="15">
        <f t="shared" si="2"/>
        <v>167929.09999999998</v>
      </c>
    </row>
    <row r="39" spans="2:12" ht="20.100000000000001" customHeight="1" x14ac:dyDescent="0.25">
      <c r="B39" s="7" t="s">
        <v>96</v>
      </c>
      <c r="C39" s="9">
        <v>0</v>
      </c>
      <c r="D39" s="9">
        <v>3923781</v>
      </c>
      <c r="E39" s="56">
        <v>2293785</v>
      </c>
      <c r="F39" s="57">
        <v>253108.97</v>
      </c>
      <c r="G39" s="9">
        <v>192686.1</v>
      </c>
      <c r="H39" s="9"/>
      <c r="I39" s="13"/>
      <c r="J39" s="13">
        <f t="shared" si="0"/>
        <v>8.4003557438905571E-2</v>
      </c>
      <c r="K39" s="13">
        <f t="shared" si="1"/>
        <v>0</v>
      </c>
      <c r="L39" s="15">
        <f t="shared" si="2"/>
        <v>3731094.9</v>
      </c>
    </row>
    <row r="40" spans="2:12" ht="20.100000000000001" customHeight="1" x14ac:dyDescent="0.25">
      <c r="B40" s="7" t="s">
        <v>97</v>
      </c>
      <c r="C40" s="9">
        <v>0</v>
      </c>
      <c r="D40" s="9">
        <v>3872445</v>
      </c>
      <c r="E40" s="56">
        <v>2449548</v>
      </c>
      <c r="F40" s="57">
        <v>376523.4</v>
      </c>
      <c r="G40" s="9">
        <v>213832.59999999998</v>
      </c>
      <c r="H40" s="9"/>
      <c r="I40" s="13"/>
      <c r="J40" s="13">
        <f t="shared" si="0"/>
        <v>8.7294717229464372E-2</v>
      </c>
      <c r="K40" s="13">
        <f t="shared" si="1"/>
        <v>0</v>
      </c>
      <c r="L40" s="15">
        <f t="shared" si="2"/>
        <v>3658612.4</v>
      </c>
    </row>
    <row r="41" spans="2:12" ht="20.100000000000001" customHeight="1" x14ac:dyDescent="0.25">
      <c r="B41" s="7" t="s">
        <v>98</v>
      </c>
      <c r="C41" s="9">
        <v>0</v>
      </c>
      <c r="D41" s="9">
        <v>5943022</v>
      </c>
      <c r="E41" s="56">
        <v>3440907</v>
      </c>
      <c r="F41" s="57">
        <v>634006.74</v>
      </c>
      <c r="G41" s="9">
        <v>631256.74</v>
      </c>
      <c r="H41" s="9"/>
      <c r="I41" s="13"/>
      <c r="J41" s="13">
        <f t="shared" si="0"/>
        <v>0.18345649562746102</v>
      </c>
      <c r="K41" s="13">
        <f t="shared" si="1"/>
        <v>0</v>
      </c>
      <c r="L41" s="15">
        <f t="shared" si="2"/>
        <v>5311765.26</v>
      </c>
    </row>
    <row r="42" spans="2:12" ht="20.100000000000001" customHeight="1" x14ac:dyDescent="0.25">
      <c r="B42" s="7" t="s">
        <v>99</v>
      </c>
      <c r="C42" s="9">
        <v>0</v>
      </c>
      <c r="D42" s="9">
        <v>4958762</v>
      </c>
      <c r="E42" s="56">
        <v>4264316</v>
      </c>
      <c r="F42" s="57">
        <v>1978151.66</v>
      </c>
      <c r="G42" s="9">
        <v>1526013.79</v>
      </c>
      <c r="H42" s="9"/>
      <c r="I42" s="13"/>
      <c r="J42" s="13">
        <f t="shared" si="0"/>
        <v>0.35785663867311895</v>
      </c>
      <c r="K42" s="13">
        <f t="shared" si="1"/>
        <v>0</v>
      </c>
      <c r="L42" s="15">
        <f t="shared" si="2"/>
        <v>3432748.21</v>
      </c>
    </row>
    <row r="43" spans="2:12" ht="23.25" customHeight="1" x14ac:dyDescent="0.25">
      <c r="B43" s="50" t="s">
        <v>4</v>
      </c>
      <c r="C43" s="51">
        <f t="shared" ref="C43:H43" si="3">SUM(C13:C42)</f>
        <v>3103832</v>
      </c>
      <c r="D43" s="51">
        <f t="shared" si="3"/>
        <v>74054420</v>
      </c>
      <c r="E43" s="51">
        <f t="shared" si="3"/>
        <v>54501378</v>
      </c>
      <c r="F43" s="51">
        <f t="shared" si="3"/>
        <v>16852070.710000005</v>
      </c>
      <c r="G43" s="51">
        <f t="shared" si="3"/>
        <v>12624469.719999999</v>
      </c>
      <c r="H43" s="51">
        <f t="shared" si="3"/>
        <v>0</v>
      </c>
      <c r="I43" s="52">
        <f>IF(ISERROR(+#REF!/E43)=TRUE,0,++#REF!/E43)</f>
        <v>0</v>
      </c>
      <c r="J43" s="52">
        <f>IF(ISERROR(+G43/E43)=TRUE,0,++G43/E43)</f>
        <v>0.23163578946572688</v>
      </c>
      <c r="K43" s="52">
        <f>IF(ISERROR(+H43/E43)=TRUE,0,++H43/E43)</f>
        <v>0</v>
      </c>
      <c r="L43" s="53">
        <f>SUM(L13:L42)</f>
        <v>61429950.279999994</v>
      </c>
    </row>
    <row r="44" spans="2:12" x14ac:dyDescent="0.2">
      <c r="B44" s="11" t="s">
        <v>69</v>
      </c>
    </row>
    <row r="46" spans="2:12" s="20" customFormat="1" x14ac:dyDescent="0.25">
      <c r="K46" s="24"/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AGOSTO
(4)</v>
      </c>
      <c r="K49" s="23"/>
    </row>
    <row r="50" spans="2:11" s="22" customFormat="1" x14ac:dyDescent="0.25">
      <c r="B50" s="22" t="s">
        <v>24</v>
      </c>
      <c r="C50" s="38">
        <f>+C43/$C$48</f>
        <v>3.1038320000000001</v>
      </c>
      <c r="D50" s="38">
        <f>+D43/$C$48</f>
        <v>74.054419999999993</v>
      </c>
      <c r="E50" s="38">
        <f>+E43/$C$48</f>
        <v>54.501378000000003</v>
      </c>
      <c r="F50" s="38">
        <f>+F43/$C$48</f>
        <v>16.852070710000003</v>
      </c>
      <c r="G50" s="38">
        <f>+G43/$C$48</f>
        <v>12.624469719999999</v>
      </c>
      <c r="K50" s="23"/>
    </row>
    <row r="51" spans="2:11" s="22" customFormat="1" x14ac:dyDescent="0.25">
      <c r="C51" s="38"/>
      <c r="D51" s="38"/>
      <c r="E51" s="38"/>
      <c r="F51" s="38"/>
      <c r="G51" s="38"/>
      <c r="K51" s="23"/>
    </row>
    <row r="52" spans="2:11" s="22" customFormat="1" x14ac:dyDescent="0.25">
      <c r="C52" s="38"/>
      <c r="D52" s="38"/>
      <c r="E52" s="38"/>
      <c r="F52" s="38"/>
      <c r="G52" s="38"/>
      <c r="K52" s="23"/>
    </row>
    <row r="53" spans="2:11" s="22" customFormat="1" x14ac:dyDescent="0.25">
      <c r="C53" s="38"/>
      <c r="D53" s="38"/>
      <c r="E53" s="38"/>
      <c r="F53" s="38"/>
      <c r="G53" s="38"/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F46" sqref="F46:G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67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40">
        <v>0</v>
      </c>
      <c r="D13" s="40">
        <v>0</v>
      </c>
      <c r="E13" s="59">
        <v>0</v>
      </c>
      <c r="F13" s="59">
        <v>0</v>
      </c>
      <c r="G13" s="40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1">
        <v>0</v>
      </c>
      <c r="D14" s="41">
        <v>0</v>
      </c>
      <c r="E14" s="60">
        <v>0</v>
      </c>
      <c r="F14" s="60">
        <v>0</v>
      </c>
      <c r="G14" s="41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1">
        <v>0</v>
      </c>
      <c r="D15" s="41">
        <v>0</v>
      </c>
      <c r="E15" s="60">
        <v>0</v>
      </c>
      <c r="F15" s="60">
        <v>0</v>
      </c>
      <c r="G15" s="41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1">
        <v>0</v>
      </c>
      <c r="D16" s="41">
        <v>0</v>
      </c>
      <c r="E16" s="60">
        <v>0</v>
      </c>
      <c r="F16" s="60">
        <v>0</v>
      </c>
      <c r="G16" s="41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1">
        <v>0</v>
      </c>
      <c r="D17" s="41">
        <v>0</v>
      </c>
      <c r="E17" s="60">
        <v>0</v>
      </c>
      <c r="F17" s="60">
        <v>0</v>
      </c>
      <c r="G17" s="41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1">
        <v>0</v>
      </c>
      <c r="D18" s="41">
        <v>0</v>
      </c>
      <c r="E18" s="60">
        <v>0</v>
      </c>
      <c r="F18" s="60">
        <v>0</v>
      </c>
      <c r="G18" s="41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1">
        <v>0</v>
      </c>
      <c r="D19" s="41">
        <v>0</v>
      </c>
      <c r="E19" s="60">
        <v>0</v>
      </c>
      <c r="F19" s="60">
        <v>0</v>
      </c>
      <c r="G19" s="41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1">
        <v>0</v>
      </c>
      <c r="D20" s="41">
        <v>0</v>
      </c>
      <c r="E20" s="60">
        <v>0</v>
      </c>
      <c r="F20" s="60">
        <v>0</v>
      </c>
      <c r="G20" s="41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1">
        <v>0</v>
      </c>
      <c r="D21" s="41">
        <v>0</v>
      </c>
      <c r="E21" s="60">
        <v>0</v>
      </c>
      <c r="F21" s="60">
        <v>0</v>
      </c>
      <c r="G21" s="41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1">
        <v>0</v>
      </c>
      <c r="D22" s="41">
        <v>0</v>
      </c>
      <c r="E22" s="60">
        <v>0</v>
      </c>
      <c r="F22" s="60">
        <v>0</v>
      </c>
      <c r="G22" s="41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1">
        <v>0</v>
      </c>
      <c r="D23" s="41">
        <v>0</v>
      </c>
      <c r="E23" s="60">
        <v>0</v>
      </c>
      <c r="F23" s="60">
        <v>0</v>
      </c>
      <c r="G23" s="41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1">
        <v>0</v>
      </c>
      <c r="D24" s="41">
        <v>0</v>
      </c>
      <c r="E24" s="60">
        <v>0</v>
      </c>
      <c r="F24" s="60">
        <v>0</v>
      </c>
      <c r="G24" s="41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1">
        <v>0</v>
      </c>
      <c r="D25" s="41">
        <v>0</v>
      </c>
      <c r="E25" s="60">
        <v>0</v>
      </c>
      <c r="F25" s="60">
        <v>0</v>
      </c>
      <c r="G25" s="41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1">
        <v>0</v>
      </c>
      <c r="D26" s="41">
        <v>0</v>
      </c>
      <c r="E26" s="60">
        <v>0</v>
      </c>
      <c r="F26" s="60">
        <v>0</v>
      </c>
      <c r="G26" s="41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1">
        <v>0</v>
      </c>
      <c r="D27" s="41">
        <v>0</v>
      </c>
      <c r="E27" s="60">
        <v>0</v>
      </c>
      <c r="F27" s="60">
        <v>0</v>
      </c>
      <c r="G27" s="41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1">
        <v>0</v>
      </c>
      <c r="D28" s="41">
        <v>0</v>
      </c>
      <c r="E28" s="60">
        <v>0</v>
      </c>
      <c r="F28" s="60">
        <v>0</v>
      </c>
      <c r="G28" s="41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1">
        <v>0</v>
      </c>
      <c r="D29" s="41">
        <v>0</v>
      </c>
      <c r="E29" s="60">
        <v>0</v>
      </c>
      <c r="F29" s="60">
        <v>0</v>
      </c>
      <c r="G29" s="41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1">
        <v>0</v>
      </c>
      <c r="D30" s="41">
        <v>0</v>
      </c>
      <c r="E30" s="60">
        <v>0</v>
      </c>
      <c r="F30" s="60">
        <v>0</v>
      </c>
      <c r="G30" s="41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1">
        <v>0</v>
      </c>
      <c r="D31" s="41">
        <v>0</v>
      </c>
      <c r="E31" s="60">
        <v>0</v>
      </c>
      <c r="F31" s="60">
        <v>0</v>
      </c>
      <c r="G31" s="41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1">
        <v>0</v>
      </c>
      <c r="D32" s="41">
        <v>0</v>
      </c>
      <c r="E32" s="60">
        <v>0</v>
      </c>
      <c r="F32" s="60">
        <v>0</v>
      </c>
      <c r="G32" s="41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1">
        <v>0</v>
      </c>
      <c r="D33" s="41">
        <v>0</v>
      </c>
      <c r="E33" s="60">
        <v>0</v>
      </c>
      <c r="F33" s="60">
        <v>0</v>
      </c>
      <c r="G33" s="41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1">
        <v>0</v>
      </c>
      <c r="D34" s="41">
        <v>0</v>
      </c>
      <c r="E34" s="60">
        <v>0</v>
      </c>
      <c r="F34" s="60">
        <v>0</v>
      </c>
      <c r="G34" s="41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1">
        <v>0</v>
      </c>
      <c r="D35" s="41">
        <v>0</v>
      </c>
      <c r="E35" s="60">
        <v>0</v>
      </c>
      <c r="F35" s="60">
        <v>0</v>
      </c>
      <c r="G35" s="41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1">
        <v>0</v>
      </c>
      <c r="D36" s="41">
        <v>0</v>
      </c>
      <c r="E36" s="60">
        <v>0</v>
      </c>
      <c r="F36" s="60">
        <v>0</v>
      </c>
      <c r="G36" s="41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1">
        <v>0</v>
      </c>
      <c r="D37" s="41">
        <v>0</v>
      </c>
      <c r="E37" s="60">
        <v>0</v>
      </c>
      <c r="F37" s="60">
        <v>0</v>
      </c>
      <c r="G37" s="41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1">
        <v>0</v>
      </c>
      <c r="D38" s="41">
        <v>0</v>
      </c>
      <c r="E38" s="60">
        <v>0</v>
      </c>
      <c r="F38" s="60">
        <v>0</v>
      </c>
      <c r="G38" s="41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1">
        <v>0</v>
      </c>
      <c r="D39" s="41">
        <v>0</v>
      </c>
      <c r="E39" s="60">
        <v>0</v>
      </c>
      <c r="F39" s="60">
        <v>0</v>
      </c>
      <c r="G39" s="41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1">
        <v>0</v>
      </c>
      <c r="D40" s="41">
        <v>0</v>
      </c>
      <c r="E40" s="60">
        <v>0</v>
      </c>
      <c r="F40" s="60">
        <v>0</v>
      </c>
      <c r="G40" s="41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1">
        <v>0</v>
      </c>
      <c r="D41" s="41">
        <v>0</v>
      </c>
      <c r="E41" s="60">
        <v>0</v>
      </c>
      <c r="F41" s="60">
        <v>0</v>
      </c>
      <c r="G41" s="41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1">
        <v>0</v>
      </c>
      <c r="D42" s="41">
        <v>0</v>
      </c>
      <c r="E42" s="60">
        <v>0</v>
      </c>
      <c r="F42" s="60">
        <v>0</v>
      </c>
      <c r="G42" s="41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1">
        <v>0</v>
      </c>
      <c r="D43" s="41">
        <v>0</v>
      </c>
      <c r="E43" s="60">
        <v>0</v>
      </c>
      <c r="F43" s="60">
        <v>0</v>
      </c>
      <c r="G43" s="41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1">
        <v>0</v>
      </c>
      <c r="D44" s="41">
        <v>0</v>
      </c>
      <c r="E44" s="60">
        <v>0</v>
      </c>
      <c r="F44" s="60">
        <v>0</v>
      </c>
      <c r="G44" s="41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1">
        <v>0</v>
      </c>
      <c r="D45" s="41">
        <v>0</v>
      </c>
      <c r="E45" s="60">
        <v>0</v>
      </c>
      <c r="F45" s="61">
        <v>0</v>
      </c>
      <c r="G45" s="42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267976361</v>
      </c>
      <c r="D46" s="41">
        <v>162785269</v>
      </c>
      <c r="E46" s="61">
        <v>121349935</v>
      </c>
      <c r="F46" s="61">
        <v>60202601.289999999</v>
      </c>
      <c r="G46" s="42">
        <v>32687942.40000001</v>
      </c>
      <c r="H46" s="9"/>
      <c r="I46" s="13">
        <f>IF(ISERROR(+#REF!/E46)=TRUE,0,++#REF!/E46)</f>
        <v>0</v>
      </c>
      <c r="J46" s="13">
        <f t="shared" si="0"/>
        <v>0.26936926171406694</v>
      </c>
      <c r="K46" s="13">
        <f t="shared" si="1"/>
        <v>0</v>
      </c>
      <c r="L46" s="15">
        <f t="shared" si="2"/>
        <v>130097326.59999999</v>
      </c>
    </row>
    <row r="47" spans="2:12" ht="23.25" customHeight="1" x14ac:dyDescent="0.25">
      <c r="B47" s="50" t="s">
        <v>4</v>
      </c>
      <c r="C47" s="62">
        <f t="shared" ref="C47:H47" si="15">SUM(C13:C46)</f>
        <v>267976361</v>
      </c>
      <c r="D47" s="62">
        <f t="shared" si="15"/>
        <v>162785269</v>
      </c>
      <c r="E47" s="62">
        <f t="shared" si="15"/>
        <v>121349935</v>
      </c>
      <c r="F47" s="62">
        <f t="shared" si="15"/>
        <v>60202601.289999999</v>
      </c>
      <c r="G47" s="62">
        <f t="shared" si="15"/>
        <v>32687942.40000001</v>
      </c>
      <c r="H47" s="51">
        <f t="shared" si="15"/>
        <v>0</v>
      </c>
      <c r="I47" s="52">
        <f>IF(ISERROR(+#REF!/E47)=TRUE,0,++#REF!/E47)</f>
        <v>0</v>
      </c>
      <c r="J47" s="52">
        <f>IF(ISERROR(+G47/E47)=TRUE,0,++G47/E47)</f>
        <v>0.26936926171406694</v>
      </c>
      <c r="K47" s="52">
        <f>IF(ISERROR(+H47/E47)=TRUE,0,++H47/E47)</f>
        <v>0</v>
      </c>
      <c r="L47" s="53">
        <f>SUM(L13:L46)</f>
        <v>130097326.59999999</v>
      </c>
    </row>
    <row r="48" spans="2:12" x14ac:dyDescent="0.2">
      <c r="B48" s="11" t="s">
        <v>69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AGOSTO
(4)</v>
      </c>
      <c r="K53" s="23"/>
    </row>
    <row r="54" spans="2:11" s="22" customFormat="1" x14ac:dyDescent="0.25">
      <c r="B54" s="22" t="s">
        <v>24</v>
      </c>
      <c r="C54" s="38">
        <f>+C47/$B$52</f>
        <v>267.976361</v>
      </c>
      <c r="D54" s="38">
        <f t="shared" ref="D54:G54" si="16">+D47/$B$52</f>
        <v>162.785269</v>
      </c>
      <c r="E54" s="38">
        <f t="shared" si="16"/>
        <v>121.349935</v>
      </c>
      <c r="F54" s="38">
        <f t="shared" si="16"/>
        <v>60.202601289999997</v>
      </c>
      <c r="G54" s="38">
        <f t="shared" si="16"/>
        <v>32.687942400000011</v>
      </c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C57" s="38"/>
      <c r="D57" s="38"/>
      <c r="E57" s="38"/>
      <c r="F57" s="38"/>
      <c r="G57" s="38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8"/>
  <sheetViews>
    <sheetView showGridLines="0" zoomScale="145" zoomScaleNormal="145" workbookViewId="0">
      <selection activeCell="F13" sqref="F13:G43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67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29" t="s">
        <v>65</v>
      </c>
      <c r="C13" s="43">
        <v>0</v>
      </c>
      <c r="D13" s="43">
        <v>1119983</v>
      </c>
      <c r="E13" s="58">
        <v>1119983</v>
      </c>
      <c r="F13" s="58">
        <v>633600</v>
      </c>
      <c r="G13" s="41">
        <v>274600</v>
      </c>
      <c r="H13" s="26"/>
      <c r="I13" s="27">
        <f>IF(ISERROR(+#REF!/E13)=TRUE,0,++#REF!/E13)</f>
        <v>0</v>
      </c>
      <c r="J13" s="27">
        <f>IF(ISERROR(+G13/E13)=TRUE,0,++G13/E13)</f>
        <v>0.24518229294551791</v>
      </c>
      <c r="K13" s="27">
        <f>IF(ISERROR(+H13/E13)=TRUE,0,++H13/E13)</f>
        <v>0</v>
      </c>
      <c r="L13" s="28">
        <f>+D13-G13</f>
        <v>845383</v>
      </c>
    </row>
    <row r="14" spans="1:13" ht="20.100000000000001" customHeight="1" x14ac:dyDescent="0.25">
      <c r="B14" s="29" t="s">
        <v>60</v>
      </c>
      <c r="C14" s="43">
        <v>0</v>
      </c>
      <c r="D14" s="43">
        <v>774076</v>
      </c>
      <c r="E14" s="58">
        <v>774076</v>
      </c>
      <c r="F14" s="58">
        <v>744424.07</v>
      </c>
      <c r="G14" s="41">
        <v>713316.97</v>
      </c>
      <c r="H14" s="26"/>
      <c r="I14" s="27"/>
      <c r="J14" s="27">
        <f t="shared" ref="J14" si="0">IF(ISERROR(+G14/E14)=TRUE,0,++G14/E14)</f>
        <v>0.92150766849766685</v>
      </c>
      <c r="K14" s="27">
        <f t="shared" ref="K14" si="1">IF(ISERROR(+H14/E14)=TRUE,0,++H14/E14)</f>
        <v>0</v>
      </c>
      <c r="L14" s="28">
        <f t="shared" ref="L14" si="2">+D14-G14</f>
        <v>60759.030000000028</v>
      </c>
    </row>
    <row r="15" spans="1:13" ht="20.100000000000001" customHeight="1" x14ac:dyDescent="0.25">
      <c r="B15" s="29" t="s">
        <v>61</v>
      </c>
      <c r="C15" s="43">
        <v>0</v>
      </c>
      <c r="D15" s="43">
        <v>10823105</v>
      </c>
      <c r="E15" s="58">
        <v>10823105</v>
      </c>
      <c r="F15" s="58">
        <v>8173600.6400000006</v>
      </c>
      <c r="G15" s="41">
        <v>7455118.7200000016</v>
      </c>
      <c r="H15" s="26"/>
      <c r="I15" s="27"/>
      <c r="J15" s="27">
        <f t="shared" ref="J15:J43" si="3">IF(ISERROR(+G15/E15)=TRUE,0,++G15/E15)</f>
        <v>0.68881515239850322</v>
      </c>
      <c r="K15" s="27">
        <f t="shared" ref="K15:K43" si="4">IF(ISERROR(+H15/E15)=TRUE,0,++H15/E15)</f>
        <v>0</v>
      </c>
      <c r="L15" s="28">
        <f t="shared" ref="L15:L43" si="5">+D15-G15</f>
        <v>3367986.2799999984</v>
      </c>
    </row>
    <row r="16" spans="1:13" ht="20.100000000000001" customHeight="1" x14ac:dyDescent="0.25">
      <c r="B16" s="29" t="s">
        <v>29</v>
      </c>
      <c r="C16" s="43">
        <v>0</v>
      </c>
      <c r="D16" s="43">
        <v>16508262</v>
      </c>
      <c r="E16" s="58">
        <v>16508262</v>
      </c>
      <c r="F16" s="58">
        <v>12085906.51</v>
      </c>
      <c r="G16" s="41">
        <v>11486113.210000001</v>
      </c>
      <c r="H16" s="26"/>
      <c r="I16" s="27"/>
      <c r="J16" s="27">
        <f t="shared" si="3"/>
        <v>0.69577967747301328</v>
      </c>
      <c r="K16" s="27">
        <f t="shared" si="4"/>
        <v>0</v>
      </c>
      <c r="L16" s="28">
        <f t="shared" si="5"/>
        <v>5022148.7899999991</v>
      </c>
    </row>
    <row r="17" spans="2:12" ht="20.100000000000001" customHeight="1" x14ac:dyDescent="0.25">
      <c r="B17" s="29" t="s">
        <v>30</v>
      </c>
      <c r="C17" s="43">
        <v>0</v>
      </c>
      <c r="D17" s="43">
        <v>2234854</v>
      </c>
      <c r="E17" s="58">
        <v>2234854</v>
      </c>
      <c r="F17" s="58">
        <v>1385131.5</v>
      </c>
      <c r="G17" s="41">
        <v>1345378.4000000001</v>
      </c>
      <c r="H17" s="26"/>
      <c r="I17" s="27"/>
      <c r="J17" s="27">
        <f t="shared" si="3"/>
        <v>0.60199834083121317</v>
      </c>
      <c r="K17" s="27">
        <f t="shared" si="4"/>
        <v>0</v>
      </c>
      <c r="L17" s="28">
        <f t="shared" si="5"/>
        <v>889475.59999999986</v>
      </c>
    </row>
    <row r="18" spans="2:12" ht="20.100000000000001" customHeight="1" x14ac:dyDescent="0.25">
      <c r="B18" s="29" t="s">
        <v>31</v>
      </c>
      <c r="C18" s="43">
        <v>0</v>
      </c>
      <c r="D18" s="43">
        <v>40766938</v>
      </c>
      <c r="E18" s="58">
        <v>38766938</v>
      </c>
      <c r="F18" s="58">
        <v>31641662.170000017</v>
      </c>
      <c r="G18" s="41">
        <v>27222851.380000014</v>
      </c>
      <c r="H18" s="26"/>
      <c r="I18" s="27"/>
      <c r="J18" s="27">
        <f t="shared" si="3"/>
        <v>0.70221825051026765</v>
      </c>
      <c r="K18" s="27">
        <f t="shared" si="4"/>
        <v>0</v>
      </c>
      <c r="L18" s="28">
        <f t="shared" si="5"/>
        <v>13544086.619999986</v>
      </c>
    </row>
    <row r="19" spans="2:12" ht="20.100000000000001" customHeight="1" x14ac:dyDescent="0.25">
      <c r="B19" s="29" t="s">
        <v>32</v>
      </c>
      <c r="C19" s="43">
        <v>0</v>
      </c>
      <c r="D19" s="43">
        <v>22035117</v>
      </c>
      <c r="E19" s="58">
        <v>21835117</v>
      </c>
      <c r="F19" s="58">
        <v>18668348.750000004</v>
      </c>
      <c r="G19" s="41">
        <v>13078975.609999999</v>
      </c>
      <c r="H19" s="26"/>
      <c r="I19" s="27"/>
      <c r="J19" s="27">
        <f t="shared" si="3"/>
        <v>0.59898811671125918</v>
      </c>
      <c r="K19" s="27">
        <f t="shared" si="4"/>
        <v>0</v>
      </c>
      <c r="L19" s="28">
        <f t="shared" si="5"/>
        <v>8956141.3900000006</v>
      </c>
    </row>
    <row r="20" spans="2:12" ht="20.100000000000001" customHeight="1" x14ac:dyDescent="0.25">
      <c r="B20" s="29" t="s">
        <v>33</v>
      </c>
      <c r="C20" s="43">
        <v>0</v>
      </c>
      <c r="D20" s="43">
        <v>26274018</v>
      </c>
      <c r="E20" s="58">
        <v>26274018</v>
      </c>
      <c r="F20" s="58">
        <v>21934066.82</v>
      </c>
      <c r="G20" s="41">
        <v>18206686.859999996</v>
      </c>
      <c r="H20" s="26"/>
      <c r="I20" s="27"/>
      <c r="J20" s="27">
        <f t="shared" si="3"/>
        <v>0.69295403771132358</v>
      </c>
      <c r="K20" s="27">
        <f t="shared" si="4"/>
        <v>0</v>
      </c>
      <c r="L20" s="28">
        <f t="shared" si="5"/>
        <v>8067331.1400000043</v>
      </c>
    </row>
    <row r="21" spans="2:12" ht="20.100000000000001" customHeight="1" x14ac:dyDescent="0.25">
      <c r="B21" s="29" t="s">
        <v>34</v>
      </c>
      <c r="C21" s="43">
        <v>0</v>
      </c>
      <c r="D21" s="43">
        <v>2320567</v>
      </c>
      <c r="E21" s="58">
        <v>2320567</v>
      </c>
      <c r="F21" s="58">
        <v>2103305.7599999998</v>
      </c>
      <c r="G21" s="41">
        <v>1818795.82</v>
      </c>
      <c r="H21" s="26"/>
      <c r="I21" s="27"/>
      <c r="J21" s="27">
        <f t="shared" si="3"/>
        <v>0.78377216430294838</v>
      </c>
      <c r="K21" s="27">
        <f t="shared" si="4"/>
        <v>0</v>
      </c>
      <c r="L21" s="28">
        <f t="shared" si="5"/>
        <v>501771.17999999993</v>
      </c>
    </row>
    <row r="22" spans="2:12" ht="20.100000000000001" customHeight="1" x14ac:dyDescent="0.25">
      <c r="B22" s="29" t="s">
        <v>35</v>
      </c>
      <c r="C22" s="43">
        <v>0</v>
      </c>
      <c r="D22" s="43">
        <v>6900522</v>
      </c>
      <c r="E22" s="58">
        <v>6900522</v>
      </c>
      <c r="F22" s="58">
        <v>5626962.0199999996</v>
      </c>
      <c r="G22" s="41">
        <v>5155209.5299999993</v>
      </c>
      <c r="H22" s="26"/>
      <c r="I22" s="27"/>
      <c r="J22" s="27">
        <f t="shared" si="3"/>
        <v>0.74707529807165307</v>
      </c>
      <c r="K22" s="27">
        <f t="shared" si="4"/>
        <v>0</v>
      </c>
      <c r="L22" s="28">
        <f t="shared" si="5"/>
        <v>1745312.4700000007</v>
      </c>
    </row>
    <row r="23" spans="2:12" ht="20.100000000000001" customHeight="1" x14ac:dyDescent="0.25">
      <c r="B23" s="29" t="s">
        <v>36</v>
      </c>
      <c r="C23" s="43">
        <v>0</v>
      </c>
      <c r="D23" s="43">
        <v>49128505</v>
      </c>
      <c r="E23" s="58">
        <v>48659189</v>
      </c>
      <c r="F23" s="58">
        <v>41115830.75999999</v>
      </c>
      <c r="G23" s="41">
        <v>38119347.269999996</v>
      </c>
      <c r="H23" s="26"/>
      <c r="I23" s="27"/>
      <c r="J23" s="27">
        <f t="shared" si="3"/>
        <v>0.78339462809378091</v>
      </c>
      <c r="K23" s="27">
        <f t="shared" si="4"/>
        <v>0</v>
      </c>
      <c r="L23" s="28">
        <f t="shared" si="5"/>
        <v>11009157.730000004</v>
      </c>
    </row>
    <row r="24" spans="2:12" ht="20.100000000000001" customHeight="1" x14ac:dyDescent="0.25">
      <c r="B24" s="29" t="s">
        <v>37</v>
      </c>
      <c r="C24" s="43">
        <v>0</v>
      </c>
      <c r="D24" s="43">
        <v>30944952</v>
      </c>
      <c r="E24" s="58">
        <v>30944952</v>
      </c>
      <c r="F24" s="58">
        <v>27895052.839999985</v>
      </c>
      <c r="G24" s="41">
        <v>26285650.539999992</v>
      </c>
      <c r="H24" s="26"/>
      <c r="I24" s="27"/>
      <c r="J24" s="27">
        <f t="shared" si="3"/>
        <v>0.84943258402856758</v>
      </c>
      <c r="K24" s="27">
        <f t="shared" si="4"/>
        <v>0</v>
      </c>
      <c r="L24" s="28">
        <f t="shared" si="5"/>
        <v>4659301.4600000083</v>
      </c>
    </row>
    <row r="25" spans="2:12" ht="20.100000000000001" customHeight="1" x14ac:dyDescent="0.25">
      <c r="B25" s="29" t="s">
        <v>38</v>
      </c>
      <c r="C25" s="43">
        <v>0</v>
      </c>
      <c r="D25" s="43">
        <v>36746400</v>
      </c>
      <c r="E25" s="58">
        <v>36132273</v>
      </c>
      <c r="F25" s="58">
        <v>30971281.419999991</v>
      </c>
      <c r="G25" s="41">
        <v>26221679.439999998</v>
      </c>
      <c r="H25" s="26"/>
      <c r="I25" s="27"/>
      <c r="J25" s="27">
        <f t="shared" si="3"/>
        <v>0.72571353150132567</v>
      </c>
      <c r="K25" s="27">
        <f t="shared" si="4"/>
        <v>0</v>
      </c>
      <c r="L25" s="28">
        <f t="shared" si="5"/>
        <v>10524720.560000002</v>
      </c>
    </row>
    <row r="26" spans="2:12" ht="20.100000000000001" customHeight="1" x14ac:dyDescent="0.25">
      <c r="B26" s="29" t="s">
        <v>39</v>
      </c>
      <c r="C26" s="43">
        <v>0</v>
      </c>
      <c r="D26" s="43">
        <v>34773866</v>
      </c>
      <c r="E26" s="58">
        <v>34773866</v>
      </c>
      <c r="F26" s="58">
        <v>29439768.84999999</v>
      </c>
      <c r="G26" s="41">
        <v>26797211.529999997</v>
      </c>
      <c r="H26" s="26"/>
      <c r="I26" s="27"/>
      <c r="J26" s="27">
        <f t="shared" si="3"/>
        <v>0.77061352712407638</v>
      </c>
      <c r="K26" s="27">
        <f t="shared" si="4"/>
        <v>0</v>
      </c>
      <c r="L26" s="28">
        <f t="shared" si="5"/>
        <v>7976654.4700000025</v>
      </c>
    </row>
    <row r="27" spans="2:12" ht="20.100000000000001" customHeight="1" x14ac:dyDescent="0.25">
      <c r="B27" s="29" t="s">
        <v>40</v>
      </c>
      <c r="C27" s="43">
        <v>0</v>
      </c>
      <c r="D27" s="43">
        <v>9926132</v>
      </c>
      <c r="E27" s="58">
        <v>9926132</v>
      </c>
      <c r="F27" s="58">
        <v>9277338.5899999999</v>
      </c>
      <c r="G27" s="41">
        <v>7345762.1799999997</v>
      </c>
      <c r="H27" s="26"/>
      <c r="I27" s="27"/>
      <c r="J27" s="27">
        <f t="shared" si="3"/>
        <v>0.74004276590317353</v>
      </c>
      <c r="K27" s="27">
        <f t="shared" si="4"/>
        <v>0</v>
      </c>
      <c r="L27" s="28">
        <f t="shared" si="5"/>
        <v>2580369.8200000003</v>
      </c>
    </row>
    <row r="28" spans="2:12" ht="20.100000000000001" customHeight="1" x14ac:dyDescent="0.25">
      <c r="B28" s="29" t="s">
        <v>41</v>
      </c>
      <c r="C28" s="43">
        <v>0</v>
      </c>
      <c r="D28" s="43">
        <v>6787148</v>
      </c>
      <c r="E28" s="58">
        <v>6787148</v>
      </c>
      <c r="F28" s="58">
        <v>6656221.9100000011</v>
      </c>
      <c r="G28" s="41">
        <v>5067492.42</v>
      </c>
      <c r="H28" s="26"/>
      <c r="I28" s="27"/>
      <c r="J28" s="27">
        <f t="shared" si="3"/>
        <v>0.74663060537356785</v>
      </c>
      <c r="K28" s="27">
        <f t="shared" si="4"/>
        <v>0</v>
      </c>
      <c r="L28" s="28">
        <f t="shared" si="5"/>
        <v>1719655.58</v>
      </c>
    </row>
    <row r="29" spans="2:12" ht="20.100000000000001" customHeight="1" x14ac:dyDescent="0.25">
      <c r="B29" s="29" t="s">
        <v>42</v>
      </c>
      <c r="C29" s="43">
        <v>0</v>
      </c>
      <c r="D29" s="43">
        <v>3588060</v>
      </c>
      <c r="E29" s="58">
        <v>3588060</v>
      </c>
      <c r="F29" s="58">
        <v>3291662.0800000005</v>
      </c>
      <c r="G29" s="41">
        <v>2811610.6300000008</v>
      </c>
      <c r="H29" s="26"/>
      <c r="I29" s="27"/>
      <c r="J29" s="27">
        <f t="shared" si="3"/>
        <v>0.78360189907638134</v>
      </c>
      <c r="K29" s="27">
        <f t="shared" si="4"/>
        <v>0</v>
      </c>
      <c r="L29" s="28">
        <f t="shared" si="5"/>
        <v>776449.36999999918</v>
      </c>
    </row>
    <row r="30" spans="2:12" ht="20.100000000000001" customHeight="1" x14ac:dyDescent="0.25">
      <c r="B30" s="29" t="s">
        <v>43</v>
      </c>
      <c r="C30" s="43">
        <v>0</v>
      </c>
      <c r="D30" s="43">
        <v>1897447</v>
      </c>
      <c r="E30" s="58">
        <v>1897447</v>
      </c>
      <c r="F30" s="58">
        <v>1731333.93</v>
      </c>
      <c r="G30" s="41">
        <v>1613966.7300000002</v>
      </c>
      <c r="H30" s="26"/>
      <c r="I30" s="27"/>
      <c r="J30" s="27">
        <f t="shared" si="3"/>
        <v>0.85059911027817914</v>
      </c>
      <c r="K30" s="27">
        <f t="shared" si="4"/>
        <v>0</v>
      </c>
      <c r="L30" s="28">
        <f t="shared" si="5"/>
        <v>283480.26999999979</v>
      </c>
    </row>
    <row r="31" spans="2:12" ht="20.100000000000001" customHeight="1" x14ac:dyDescent="0.25">
      <c r="B31" s="29" t="s">
        <v>44</v>
      </c>
      <c r="C31" s="43">
        <v>0</v>
      </c>
      <c r="D31" s="43">
        <v>18388502</v>
      </c>
      <c r="E31" s="58">
        <v>18388502</v>
      </c>
      <c r="F31" s="58">
        <v>14493559.09</v>
      </c>
      <c r="G31" s="41">
        <v>10217819.260000002</v>
      </c>
      <c r="H31" s="26"/>
      <c r="I31" s="27"/>
      <c r="J31" s="27">
        <f t="shared" si="3"/>
        <v>0.55566349341561383</v>
      </c>
      <c r="K31" s="27">
        <f t="shared" si="4"/>
        <v>0</v>
      </c>
      <c r="L31" s="28">
        <f t="shared" si="5"/>
        <v>8170682.7399999984</v>
      </c>
    </row>
    <row r="32" spans="2:12" ht="20.100000000000001" customHeight="1" x14ac:dyDescent="0.25">
      <c r="B32" s="29" t="s">
        <v>45</v>
      </c>
      <c r="C32" s="43">
        <v>0</v>
      </c>
      <c r="D32" s="43">
        <v>8050598</v>
      </c>
      <c r="E32" s="58">
        <v>8050598</v>
      </c>
      <c r="F32" s="58">
        <v>5923909.9100000001</v>
      </c>
      <c r="G32" s="41">
        <v>5020015.2</v>
      </c>
      <c r="H32" s="26"/>
      <c r="I32" s="27"/>
      <c r="J32" s="27">
        <f t="shared" ref="J32" si="6">IF(ISERROR(+G32/E32)=TRUE,0,++G32/E32)</f>
        <v>0.62355805121557428</v>
      </c>
      <c r="K32" s="27">
        <f t="shared" ref="K32" si="7">IF(ISERROR(+H32/E32)=TRUE,0,++H32/E32)</f>
        <v>0</v>
      </c>
      <c r="L32" s="28">
        <f t="shared" ref="L32" si="8">+D32-G32</f>
        <v>3030582.8</v>
      </c>
    </row>
    <row r="33" spans="2:12" ht="20.100000000000001" customHeight="1" x14ac:dyDescent="0.25">
      <c r="B33" s="29" t="s">
        <v>46</v>
      </c>
      <c r="C33" s="43">
        <v>0</v>
      </c>
      <c r="D33" s="43">
        <v>3326706</v>
      </c>
      <c r="E33" s="58">
        <v>3326706</v>
      </c>
      <c r="F33" s="58">
        <v>2260797.06</v>
      </c>
      <c r="G33" s="41">
        <v>1987414.7200000002</v>
      </c>
      <c r="H33" s="26"/>
      <c r="I33" s="27"/>
      <c r="J33" s="27">
        <f t="shared" si="3"/>
        <v>0.59741219091798314</v>
      </c>
      <c r="K33" s="27">
        <f t="shared" si="4"/>
        <v>0</v>
      </c>
      <c r="L33" s="28">
        <f t="shared" si="5"/>
        <v>1339291.2799999998</v>
      </c>
    </row>
    <row r="34" spans="2:12" ht="20.100000000000001" customHeight="1" x14ac:dyDescent="0.25">
      <c r="B34" s="29" t="s">
        <v>47</v>
      </c>
      <c r="C34" s="43">
        <v>0</v>
      </c>
      <c r="D34" s="43">
        <v>8063109</v>
      </c>
      <c r="E34" s="58">
        <v>8063109</v>
      </c>
      <c r="F34" s="58">
        <v>7078443.8900000015</v>
      </c>
      <c r="G34" s="41">
        <v>6898708.830000001</v>
      </c>
      <c r="H34" s="26"/>
      <c r="I34" s="27"/>
      <c r="J34" s="27">
        <f t="shared" si="3"/>
        <v>0.85558918154275243</v>
      </c>
      <c r="K34" s="27">
        <f t="shared" si="4"/>
        <v>0</v>
      </c>
      <c r="L34" s="28">
        <f t="shared" si="5"/>
        <v>1164400.169999999</v>
      </c>
    </row>
    <row r="35" spans="2:12" ht="20.100000000000001" customHeight="1" x14ac:dyDescent="0.25">
      <c r="B35" s="29" t="s">
        <v>50</v>
      </c>
      <c r="C35" s="43">
        <v>0</v>
      </c>
      <c r="D35" s="43">
        <v>8846100</v>
      </c>
      <c r="E35" s="58">
        <v>8796100</v>
      </c>
      <c r="F35" s="58">
        <v>8247414</v>
      </c>
      <c r="G35" s="41">
        <v>5826743.1500000004</v>
      </c>
      <c r="H35" s="26"/>
      <c r="I35" s="27"/>
      <c r="J35" s="27">
        <f t="shared" si="3"/>
        <v>0.66242347745023367</v>
      </c>
      <c r="K35" s="27">
        <f t="shared" si="4"/>
        <v>0</v>
      </c>
      <c r="L35" s="28">
        <f t="shared" si="5"/>
        <v>3019356.8499999996</v>
      </c>
    </row>
    <row r="36" spans="2:12" ht="20.100000000000001" customHeight="1" x14ac:dyDescent="0.25">
      <c r="B36" s="29" t="s">
        <v>51</v>
      </c>
      <c r="C36" s="43">
        <v>0</v>
      </c>
      <c r="D36" s="43">
        <v>83737542</v>
      </c>
      <c r="E36" s="58">
        <v>83657542</v>
      </c>
      <c r="F36" s="58">
        <v>62442170.920000017</v>
      </c>
      <c r="G36" s="41">
        <v>48146298.839999996</v>
      </c>
      <c r="H36" s="26"/>
      <c r="I36" s="27"/>
      <c r="J36" s="27">
        <f t="shared" si="3"/>
        <v>0.57551653669193381</v>
      </c>
      <c r="K36" s="27">
        <f t="shared" si="4"/>
        <v>0</v>
      </c>
      <c r="L36" s="28">
        <f t="shared" si="5"/>
        <v>35591243.160000004</v>
      </c>
    </row>
    <row r="37" spans="2:12" ht="20.100000000000001" customHeight="1" x14ac:dyDescent="0.25">
      <c r="B37" s="29" t="s">
        <v>52</v>
      </c>
      <c r="C37" s="43">
        <v>0</v>
      </c>
      <c r="D37" s="43">
        <v>1799786</v>
      </c>
      <c r="E37" s="58">
        <v>1799786</v>
      </c>
      <c r="F37" s="58">
        <v>1741522.95</v>
      </c>
      <c r="G37" s="41">
        <v>1508155.99</v>
      </c>
      <c r="H37" s="26"/>
      <c r="I37" s="27"/>
      <c r="J37" s="27">
        <f t="shared" si="3"/>
        <v>0.83796406350532782</v>
      </c>
      <c r="K37" s="27">
        <f t="shared" si="4"/>
        <v>0</v>
      </c>
      <c r="L37" s="28">
        <f t="shared" si="5"/>
        <v>291630.01</v>
      </c>
    </row>
    <row r="38" spans="2:12" ht="20.100000000000001" customHeight="1" x14ac:dyDescent="0.25">
      <c r="B38" s="29" t="s">
        <v>53</v>
      </c>
      <c r="C38" s="43">
        <v>0</v>
      </c>
      <c r="D38" s="43">
        <v>31542308</v>
      </c>
      <c r="E38" s="58">
        <v>31542308</v>
      </c>
      <c r="F38" s="58">
        <v>28644625.920000017</v>
      </c>
      <c r="G38" s="41">
        <v>22588255.730000019</v>
      </c>
      <c r="H38" s="26"/>
      <c r="I38" s="27"/>
      <c r="J38" s="27">
        <f t="shared" si="3"/>
        <v>0.71612564717838723</v>
      </c>
      <c r="K38" s="27">
        <f t="shared" si="4"/>
        <v>0</v>
      </c>
      <c r="L38" s="28">
        <f t="shared" si="5"/>
        <v>8954052.2699999809</v>
      </c>
    </row>
    <row r="39" spans="2:12" ht="20.100000000000001" customHeight="1" x14ac:dyDescent="0.25">
      <c r="B39" s="29" t="s">
        <v>54</v>
      </c>
      <c r="C39" s="43">
        <v>0</v>
      </c>
      <c r="D39" s="43">
        <v>28781086</v>
      </c>
      <c r="E39" s="58">
        <v>27771206</v>
      </c>
      <c r="F39" s="58">
        <v>15389667.619999999</v>
      </c>
      <c r="G39" s="41">
        <v>13876339.529999999</v>
      </c>
      <c r="H39" s="26"/>
      <c r="I39" s="27"/>
      <c r="J39" s="27">
        <f t="shared" si="3"/>
        <v>0.49966643616413342</v>
      </c>
      <c r="K39" s="27">
        <f t="shared" si="4"/>
        <v>0</v>
      </c>
      <c r="L39" s="28">
        <f t="shared" si="5"/>
        <v>14904746.470000001</v>
      </c>
    </row>
    <row r="40" spans="2:12" ht="20.100000000000001" customHeight="1" x14ac:dyDescent="0.25">
      <c r="B40" s="29" t="s">
        <v>55</v>
      </c>
      <c r="C40" s="43">
        <v>0</v>
      </c>
      <c r="D40" s="43">
        <v>26109194</v>
      </c>
      <c r="E40" s="58">
        <v>24757076</v>
      </c>
      <c r="F40" s="58">
        <v>18531176.839999996</v>
      </c>
      <c r="G40" s="41">
        <v>14434206.229999993</v>
      </c>
      <c r="H40" s="26"/>
      <c r="I40" s="27"/>
      <c r="J40" s="27">
        <f t="shared" ref="J40:J42" si="9">IF(ISERROR(+G40/E40)=TRUE,0,++G40/E40)</f>
        <v>0.58303356301042952</v>
      </c>
      <c r="K40" s="27">
        <f t="shared" ref="K40:K42" si="10">IF(ISERROR(+H40/E40)=TRUE,0,++H40/E40)</f>
        <v>0</v>
      </c>
      <c r="L40" s="28">
        <f t="shared" ref="L40:L42" si="11">+D40-G40</f>
        <v>11674987.770000007</v>
      </c>
    </row>
    <row r="41" spans="2:12" ht="20.100000000000001" customHeight="1" x14ac:dyDescent="0.25">
      <c r="B41" s="29" t="s">
        <v>56</v>
      </c>
      <c r="C41" s="43">
        <v>0</v>
      </c>
      <c r="D41" s="43">
        <v>25300272</v>
      </c>
      <c r="E41" s="58">
        <v>25300272</v>
      </c>
      <c r="F41" s="58">
        <v>20289602.699999996</v>
      </c>
      <c r="G41" s="41">
        <v>15935280.469999997</v>
      </c>
      <c r="H41" s="26"/>
      <c r="I41" s="27"/>
      <c r="J41" s="27">
        <f t="shared" si="9"/>
        <v>0.6298462115348008</v>
      </c>
      <c r="K41" s="27">
        <f t="shared" si="10"/>
        <v>0</v>
      </c>
      <c r="L41" s="28">
        <f t="shared" si="11"/>
        <v>9364991.5300000031</v>
      </c>
    </row>
    <row r="42" spans="2:12" ht="20.100000000000001" customHeight="1" x14ac:dyDescent="0.25">
      <c r="B42" s="29" t="s">
        <v>57</v>
      </c>
      <c r="C42" s="43">
        <v>0</v>
      </c>
      <c r="D42" s="43">
        <v>11173636</v>
      </c>
      <c r="E42" s="58">
        <v>11173636</v>
      </c>
      <c r="F42" s="58">
        <v>7571971.1799999988</v>
      </c>
      <c r="G42" s="41">
        <v>5825371.0499999998</v>
      </c>
      <c r="H42" s="26"/>
      <c r="I42" s="27"/>
      <c r="J42" s="27">
        <f t="shared" si="9"/>
        <v>0.52134963498005482</v>
      </c>
      <c r="K42" s="27">
        <f t="shared" si="10"/>
        <v>0</v>
      </c>
      <c r="L42" s="28">
        <f t="shared" si="11"/>
        <v>5348264.95</v>
      </c>
    </row>
    <row r="43" spans="2:12" ht="20.100000000000001" customHeight="1" x14ac:dyDescent="0.25">
      <c r="B43" s="29" t="s">
        <v>62</v>
      </c>
      <c r="C43" s="43">
        <v>0</v>
      </c>
      <c r="D43" s="43">
        <v>7078433</v>
      </c>
      <c r="E43" s="58">
        <v>7078433</v>
      </c>
      <c r="F43" s="58">
        <v>6491794.0600000015</v>
      </c>
      <c r="G43" s="41">
        <v>5845241.5599999996</v>
      </c>
      <c r="H43" s="26"/>
      <c r="I43" s="27"/>
      <c r="J43" s="27">
        <f t="shared" si="3"/>
        <v>0.82578185878145627</v>
      </c>
      <c r="K43" s="27">
        <f t="shared" si="4"/>
        <v>0</v>
      </c>
      <c r="L43" s="28">
        <f t="shared" si="5"/>
        <v>1233191.4400000004</v>
      </c>
    </row>
    <row r="44" spans="2:12" ht="23.25" customHeight="1" x14ac:dyDescent="0.25">
      <c r="B44" s="50" t="s">
        <v>4</v>
      </c>
      <c r="C44" s="62">
        <f t="shared" ref="C44:H44" si="12">SUM(C13:C43)</f>
        <v>0</v>
      </c>
      <c r="D44" s="62">
        <f t="shared" si="12"/>
        <v>565747224</v>
      </c>
      <c r="E44" s="62">
        <f t="shared" si="12"/>
        <v>559971783</v>
      </c>
      <c r="F44" s="62">
        <f t="shared" si="12"/>
        <v>452482154.75999999</v>
      </c>
      <c r="G44" s="62">
        <f t="shared" si="12"/>
        <v>379129617.79999995</v>
      </c>
      <c r="H44" s="51">
        <f t="shared" si="12"/>
        <v>0</v>
      </c>
      <c r="I44" s="52">
        <f>IF(ISERROR(+#REF!/E44)=TRUE,0,++#REF!/E44)</f>
        <v>0</v>
      </c>
      <c r="J44" s="52">
        <f>IF(ISERROR(+G44/E44)=TRUE,0,++G44/E44)</f>
        <v>0.67705128956470995</v>
      </c>
      <c r="K44" s="52">
        <f>IF(ISERROR(+H44/E44)=TRUE,0,++H44/E44)</f>
        <v>0</v>
      </c>
      <c r="L44" s="53">
        <f>SUM(L13:L43)</f>
        <v>186617606.19999996</v>
      </c>
    </row>
    <row r="45" spans="2:12" x14ac:dyDescent="0.2">
      <c r="B45" s="11" t="s">
        <v>69</v>
      </c>
    </row>
    <row r="47" spans="2:12" x14ac:dyDescent="0.25">
      <c r="B47" s="1" t="s">
        <v>64</v>
      </c>
    </row>
    <row r="48" spans="2:12" s="22" customFormat="1" x14ac:dyDescent="0.25">
      <c r="K48" s="23"/>
    </row>
    <row r="49" spans="2:11" s="22" customFormat="1" x14ac:dyDescent="0.25">
      <c r="C49" s="22">
        <v>1000000</v>
      </c>
      <c r="K49" s="23"/>
    </row>
    <row r="50" spans="2:11" s="22" customFormat="1" ht="45" x14ac:dyDescent="0.25">
      <c r="B50" s="30" t="s">
        <v>23</v>
      </c>
      <c r="C50" s="30" t="s">
        <v>3</v>
      </c>
      <c r="D50" s="30" t="s">
        <v>2</v>
      </c>
      <c r="E50" s="31" t="s">
        <v>18</v>
      </c>
      <c r="F50" s="31" t="s">
        <v>19</v>
      </c>
      <c r="G50" s="31" t="str">
        <f>MID(G11,1,25)</f>
        <v>DEVENGADO
A AGOSTO
(4)</v>
      </c>
      <c r="K50" s="23"/>
    </row>
    <row r="51" spans="2:11" s="22" customFormat="1" x14ac:dyDescent="0.25">
      <c r="B51" s="22" t="s">
        <v>24</v>
      </c>
      <c r="C51" s="63">
        <f>+C44/$C$49</f>
        <v>0</v>
      </c>
      <c r="D51" s="39">
        <f>+D44/$C$49</f>
        <v>565.74722399999996</v>
      </c>
      <c r="E51" s="39">
        <f>+E44/$C$49</f>
        <v>559.97178299999996</v>
      </c>
      <c r="F51" s="39">
        <f>+F44/$C$49</f>
        <v>452.48215476000001</v>
      </c>
      <c r="G51" s="39">
        <f>+G44/$C$49</f>
        <v>379.12961779999995</v>
      </c>
      <c r="H51" s="22">
        <v>1373981</v>
      </c>
      <c r="K51" s="23"/>
    </row>
    <row r="52" spans="2:11" s="22" customFormat="1" x14ac:dyDescent="0.25">
      <c r="C52" s="39"/>
      <c r="D52" s="39"/>
      <c r="E52" s="39"/>
      <c r="F52" s="39"/>
      <c r="G52" s="39"/>
      <c r="H52" s="22">
        <v>5072</v>
      </c>
      <c r="K52" s="23"/>
    </row>
    <row r="53" spans="2:11" s="22" customFormat="1" x14ac:dyDescent="0.25">
      <c r="C53" s="39"/>
      <c r="D53" s="39"/>
      <c r="E53" s="39"/>
      <c r="F53" s="39"/>
      <c r="G53" s="39"/>
      <c r="H53" s="22">
        <v>3078714.9799999995</v>
      </c>
      <c r="K53" s="23"/>
    </row>
    <row r="54" spans="2:11" s="22" customFormat="1" x14ac:dyDescent="0.25">
      <c r="C54" s="39"/>
      <c r="D54" s="39"/>
      <c r="E54" s="39"/>
      <c r="F54" s="39"/>
      <c r="G54" s="39"/>
      <c r="H54" s="22">
        <v>0</v>
      </c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tabSelected="1" topLeftCell="B1" zoomScale="130" zoomScaleNormal="130" workbookViewId="0">
      <selection activeCell="F13" sqref="F13:G1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ht="15" customHeight="1" x14ac:dyDescent="0.25">
      <c r="A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46" customFormat="1" ht="15" customHeight="1" x14ac:dyDescent="0.25">
      <c r="A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s="46" customFormat="1" ht="15" customHeight="1" x14ac:dyDescent="0.25">
      <c r="A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67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17" t="s">
        <v>54</v>
      </c>
      <c r="C13" s="18">
        <v>0</v>
      </c>
      <c r="D13" s="18">
        <v>460008</v>
      </c>
      <c r="E13" s="73">
        <v>440008</v>
      </c>
      <c r="F13" s="70">
        <v>278438.21999999997</v>
      </c>
      <c r="G13" s="8">
        <v>120850.56</v>
      </c>
      <c r="H13" s="8"/>
      <c r="I13" s="12">
        <f>IF(ISERROR(+#REF!/E13)=TRUE,0,++#REF!/E13)</f>
        <v>0</v>
      </c>
      <c r="J13" s="12">
        <f>IF(ISERROR(+G13/E13)=TRUE,0,++G13/E13)</f>
        <v>0.27465536990236539</v>
      </c>
      <c r="K13" s="12">
        <f>IF(ISERROR(+H13/E13)=TRUE,0,++H13/E13)</f>
        <v>0</v>
      </c>
      <c r="L13" s="14">
        <f>+D13-G13</f>
        <v>339157.44</v>
      </c>
    </row>
    <row r="14" spans="1:13" ht="20.100000000000001" customHeight="1" x14ac:dyDescent="0.25">
      <c r="B14" s="16" t="s">
        <v>55</v>
      </c>
      <c r="C14" s="19">
        <v>0</v>
      </c>
      <c r="D14" s="19">
        <v>854020</v>
      </c>
      <c r="E14" s="57">
        <v>854020</v>
      </c>
      <c r="F14" s="57">
        <v>424560.22000000003</v>
      </c>
      <c r="G14" s="9">
        <v>234218.08000000002</v>
      </c>
      <c r="H14" s="9"/>
      <c r="I14" s="13">
        <f>IF(ISERROR(+#REF!/E14)=TRUE,0,++#REF!/E14)</f>
        <v>0</v>
      </c>
      <c r="J14" s="13">
        <f>IF(ISERROR(+G14/E14)=TRUE,0,++G14/E14)</f>
        <v>0.27425362403690784</v>
      </c>
      <c r="K14" s="13">
        <f>IF(ISERROR(+H14/E14)=TRUE,0,++H14/E14)</f>
        <v>0</v>
      </c>
      <c r="L14" s="15">
        <f>+D14-G14</f>
        <v>619801.91999999993</v>
      </c>
    </row>
    <row r="15" spans="1:13" ht="20.100000000000001" customHeight="1" x14ac:dyDescent="0.25">
      <c r="B15" s="16" t="s">
        <v>56</v>
      </c>
      <c r="C15" s="19">
        <v>0</v>
      </c>
      <c r="D15" s="19">
        <v>1528</v>
      </c>
      <c r="E15" s="57">
        <v>1528</v>
      </c>
      <c r="F15" s="57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1528</v>
      </c>
    </row>
    <row r="16" spans="1:13" ht="20.100000000000001" customHeight="1" x14ac:dyDescent="0.25">
      <c r="B16" s="65" t="s">
        <v>57</v>
      </c>
      <c r="C16" s="66">
        <v>0</v>
      </c>
      <c r="D16" s="66">
        <v>820306</v>
      </c>
      <c r="E16" s="71">
        <v>820306</v>
      </c>
      <c r="F16" s="71">
        <v>653340.68999999994</v>
      </c>
      <c r="G16" s="67">
        <v>479892.57</v>
      </c>
      <c r="H16" s="67"/>
      <c r="I16" s="68">
        <f>IF(ISERROR(+#REF!/E16)=TRUE,0,++#REF!/E16)</f>
        <v>0</v>
      </c>
      <c r="J16" s="68">
        <f>IF(ISERROR(+G16/E16)=TRUE,0,++G16/E16)</f>
        <v>0.58501653041669821</v>
      </c>
      <c r="K16" s="68">
        <f>IF(ISERROR(+H16/E16)=TRUE,0,++H16/E16)</f>
        <v>0</v>
      </c>
      <c r="L16" s="69">
        <f>+D16-G16</f>
        <v>340413.43</v>
      </c>
    </row>
    <row r="17" spans="2:12" ht="23.25" customHeight="1" x14ac:dyDescent="0.25">
      <c r="B17" s="50" t="s">
        <v>4</v>
      </c>
      <c r="C17" s="62">
        <f t="shared" ref="C17:H17" si="0">SUM(C13:C16)</f>
        <v>0</v>
      </c>
      <c r="D17" s="62">
        <f t="shared" si="0"/>
        <v>2135862</v>
      </c>
      <c r="E17" s="62">
        <f t="shared" si="0"/>
        <v>2115862</v>
      </c>
      <c r="F17" s="62">
        <f t="shared" si="0"/>
        <v>1356339.13</v>
      </c>
      <c r="G17" s="62">
        <f t="shared" si="0"/>
        <v>834961.21</v>
      </c>
      <c r="H17" s="51">
        <f t="shared" si="0"/>
        <v>0</v>
      </c>
      <c r="I17" s="52">
        <f>IF(ISERROR(+#REF!/E17)=TRUE,0,++#REF!/E17)</f>
        <v>0</v>
      </c>
      <c r="J17" s="52">
        <f>IF(ISERROR(+G17/E17)=TRUE,0,++G17/E17)</f>
        <v>0.39461988069165188</v>
      </c>
      <c r="K17" s="52">
        <f>IF(ISERROR(+H17/E17)=TRUE,0,++H17/E17)</f>
        <v>0</v>
      </c>
      <c r="L17" s="53">
        <f>SUM(L13:L16)</f>
        <v>1300900.7899999998</v>
      </c>
    </row>
    <row r="18" spans="2:12" x14ac:dyDescent="0.2">
      <c r="B18" s="11" t="s">
        <v>69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AGOSTO
(4)</v>
      </c>
      <c r="K23" s="23"/>
    </row>
    <row r="24" spans="2:12" s="22" customFormat="1" x14ac:dyDescent="0.25">
      <c r="B24" s="22" t="s">
        <v>24</v>
      </c>
      <c r="C24" s="63">
        <f>+C17/$C$22</f>
        <v>0</v>
      </c>
      <c r="D24" s="39">
        <f>+D17/$C$22</f>
        <v>2.1358619999999999</v>
      </c>
      <c r="E24" s="39">
        <f>+E17/$C$22</f>
        <v>2.1158619999999999</v>
      </c>
      <c r="F24" s="39">
        <f>+F17/$C$22</f>
        <v>1.3563391299999998</v>
      </c>
      <c r="G24" s="39">
        <f>+G17/$C$22</f>
        <v>0.83496121000000001</v>
      </c>
      <c r="H24" s="22">
        <v>1373981</v>
      </c>
      <c r="K24" s="23"/>
    </row>
    <row r="25" spans="2:12" s="22" customFormat="1" x14ac:dyDescent="0.25">
      <c r="C25" s="39"/>
      <c r="D25" s="39"/>
      <c r="E25" s="39"/>
      <c r="F25" s="39"/>
      <c r="G25" s="39"/>
      <c r="H25" s="22">
        <v>5072</v>
      </c>
      <c r="K25" s="23"/>
    </row>
    <row r="26" spans="2:12" s="22" customFormat="1" x14ac:dyDescent="0.25">
      <c r="C26" s="39"/>
      <c r="D26" s="39"/>
      <c r="E26" s="39"/>
      <c r="F26" s="39"/>
      <c r="G26" s="39"/>
      <c r="H26" s="22">
        <v>3078714.9799999995</v>
      </c>
      <c r="K26" s="23"/>
    </row>
    <row r="27" spans="2:12" s="22" customFormat="1" x14ac:dyDescent="0.25">
      <c r="C27" s="39"/>
      <c r="D27" s="39"/>
      <c r="E27" s="39"/>
      <c r="F27" s="39"/>
      <c r="G27" s="39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2025-09-02T14:46:14Z</dcterms:modified>
</cp:coreProperties>
</file>