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10. MES DE OCTUBRE - FALTA\"/>
    </mc:Choice>
  </mc:AlternateContent>
  <xr:revisionPtr revIDLastSave="0" documentId="13_ncr:1_{68397D45-5572-43D0-859B-F897A0D236A3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RO" sheetId="1" r:id="rId1"/>
    <sheet name="RDR" sheetId="4" r:id="rId2"/>
    <sheet name="ROOC" sheetId="5" r:id="rId3"/>
    <sheet name="DYT" sheetId="6" r:id="rId4"/>
    <sheet name="RD" sheetId="7" r:id="rId5"/>
  </sheets>
  <definedNames>
    <definedName name="_xlnm._FilterDatabase" localSheetId="0" hidden="1">RO!$B$11:$L$45</definedName>
    <definedName name="_xlnm.Print_Area" localSheetId="3">DYT!$B$2:$L$46</definedName>
    <definedName name="_xlnm.Print_Area" localSheetId="4">RD!$B$2:$L$19</definedName>
    <definedName name="_xlnm.Print_Area" localSheetId="1">RDR!$B$2:$L$46</definedName>
    <definedName name="_xlnm.Print_Area" localSheetId="0">RO!$B$2:$L$48</definedName>
    <definedName name="_xlnm.Print_Area" localSheetId="2">ROOC!$B$2:$L$49</definedName>
  </definedNames>
  <calcPr calcId="191029"/>
</workbook>
</file>

<file path=xl/calcChain.xml><?xml version="1.0" encoding="utf-8"?>
<calcChain xmlns="http://schemas.openxmlformats.org/spreadsheetml/2006/main">
  <c r="E35" i="1" l="1"/>
  <c r="E13" i="1"/>
  <c r="L41" i="4" l="1"/>
  <c r="K41" i="4"/>
  <c r="J41" i="4"/>
  <c r="C44" i="4"/>
  <c r="D44" i="4"/>
  <c r="L14" i="6"/>
  <c r="K14" i="6"/>
  <c r="J14" i="6"/>
  <c r="C44" i="6"/>
  <c r="D44" i="6"/>
  <c r="L32" i="6" l="1"/>
  <c r="K32" i="6"/>
  <c r="J32" i="6"/>
  <c r="L45" i="1" l="1"/>
  <c r="K45" i="1"/>
  <c r="J45" i="1"/>
  <c r="C46" i="1"/>
  <c r="D46" i="1"/>
  <c r="L16" i="5" l="1"/>
  <c r="J16" i="5"/>
  <c r="C47" i="5"/>
  <c r="D47" i="5"/>
  <c r="L44" i="5"/>
  <c r="K44" i="5"/>
  <c r="J44" i="5"/>
  <c r="L38" i="6" l="1"/>
  <c r="L17" i="5" l="1"/>
  <c r="K17" i="5"/>
  <c r="J17" i="5"/>
  <c r="E47" i="5" l="1"/>
  <c r="L20" i="5"/>
  <c r="K20" i="5"/>
  <c r="J20" i="5"/>
  <c r="L42" i="5" l="1"/>
  <c r="K42" i="5"/>
  <c r="J42" i="5"/>
  <c r="L41" i="5"/>
  <c r="K41" i="5"/>
  <c r="J41" i="5"/>
  <c r="J38" i="6" l="1"/>
  <c r="K38" i="6"/>
  <c r="L46" i="5" l="1"/>
  <c r="L45" i="5"/>
  <c r="L43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19" i="5"/>
  <c r="L18" i="5"/>
  <c r="L15" i="5"/>
  <c r="L14" i="5"/>
  <c r="K14" i="5"/>
  <c r="J14" i="5"/>
  <c r="K15" i="5" l="1"/>
  <c r="J15" i="5"/>
  <c r="L44" i="1"/>
  <c r="K44" i="1"/>
  <c r="J44" i="1"/>
  <c r="J18" i="5" l="1"/>
  <c r="K18" i="5"/>
  <c r="E46" i="1"/>
  <c r="K19" i="5" l="1"/>
  <c r="J19" i="5"/>
  <c r="K21" i="5" l="1"/>
  <c r="J21" i="5"/>
  <c r="J40" i="6"/>
  <c r="K22" i="5" l="1"/>
  <c r="J22" i="5"/>
  <c r="G23" i="7"/>
  <c r="G50" i="6"/>
  <c r="G53" i="5"/>
  <c r="G50" i="4"/>
  <c r="G52" i="1"/>
  <c r="K23" i="5" l="1"/>
  <c r="J23" i="5"/>
  <c r="K39" i="6"/>
  <c r="J24" i="5" l="1"/>
  <c r="K24" i="5"/>
  <c r="J39" i="6"/>
  <c r="L39" i="6"/>
  <c r="K25" i="5" l="1"/>
  <c r="J25" i="5"/>
  <c r="L42" i="6"/>
  <c r="K42" i="6"/>
  <c r="J42" i="6"/>
  <c r="L41" i="6"/>
  <c r="K41" i="6"/>
  <c r="J41" i="6"/>
  <c r="L40" i="6"/>
  <c r="K40" i="6"/>
  <c r="C51" i="6"/>
  <c r="D51" i="6"/>
  <c r="K26" i="5" l="1"/>
  <c r="J26" i="5"/>
  <c r="G47" i="5"/>
  <c r="G54" i="5" s="1"/>
  <c r="F47" i="5"/>
  <c r="F54" i="5" s="1"/>
  <c r="D54" i="5"/>
  <c r="C54" i="5"/>
  <c r="J27" i="5" l="1"/>
  <c r="K27" i="5"/>
  <c r="G44" i="6"/>
  <c r="G51" i="6" s="1"/>
  <c r="F44" i="6"/>
  <c r="F51" i="6" s="1"/>
  <c r="E44" i="6"/>
  <c r="E51" i="6" s="1"/>
  <c r="K28" i="5" l="1"/>
  <c r="J28" i="5"/>
  <c r="L43" i="6"/>
  <c r="K43" i="6"/>
  <c r="J43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K29" i="5" l="1"/>
  <c r="J29" i="5"/>
  <c r="L43" i="4"/>
  <c r="K43" i="4"/>
  <c r="J43" i="4"/>
  <c r="L42" i="4"/>
  <c r="K42" i="4"/>
  <c r="J42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K42" i="1"/>
  <c r="K40" i="1"/>
  <c r="J39" i="1"/>
  <c r="K38" i="1"/>
  <c r="J37" i="1"/>
  <c r="K36" i="1"/>
  <c r="K34" i="1"/>
  <c r="J32" i="1"/>
  <c r="J31" i="1"/>
  <c r="K30" i="1"/>
  <c r="K29" i="1"/>
  <c r="K28" i="1"/>
  <c r="K26" i="1"/>
  <c r="K24" i="1"/>
  <c r="J23" i="1"/>
  <c r="J22" i="1"/>
  <c r="K21" i="1"/>
  <c r="K20" i="1"/>
  <c r="K18" i="1"/>
  <c r="J16" i="1"/>
  <c r="J15" i="1"/>
  <c r="J14" i="1"/>
  <c r="L43" i="1"/>
  <c r="K43" i="1"/>
  <c r="J43" i="1"/>
  <c r="L42" i="1"/>
  <c r="L41" i="1"/>
  <c r="K41" i="1"/>
  <c r="J41" i="1"/>
  <c r="L40" i="1"/>
  <c r="J40" i="1"/>
  <c r="L39" i="1"/>
  <c r="K39" i="1"/>
  <c r="L38" i="1"/>
  <c r="L37" i="1"/>
  <c r="L36" i="1"/>
  <c r="L35" i="1"/>
  <c r="K35" i="1"/>
  <c r="J35" i="1"/>
  <c r="L34" i="1"/>
  <c r="L33" i="1"/>
  <c r="K33" i="1"/>
  <c r="J33" i="1"/>
  <c r="L32" i="1"/>
  <c r="K32" i="1"/>
  <c r="L31" i="1"/>
  <c r="L30" i="1"/>
  <c r="L29" i="1"/>
  <c r="J29" i="1"/>
  <c r="L28" i="1"/>
  <c r="L27" i="1"/>
  <c r="K27" i="1"/>
  <c r="J27" i="1"/>
  <c r="L26" i="1"/>
  <c r="L25" i="1"/>
  <c r="K25" i="1"/>
  <c r="J25" i="1"/>
  <c r="L24" i="1"/>
  <c r="J24" i="1"/>
  <c r="L23" i="1"/>
  <c r="K23" i="1"/>
  <c r="L22" i="1"/>
  <c r="L21" i="1"/>
  <c r="J21" i="1"/>
  <c r="L20" i="1"/>
  <c r="L19" i="1"/>
  <c r="K19" i="1"/>
  <c r="J19" i="1"/>
  <c r="L18" i="1"/>
  <c r="L17" i="1"/>
  <c r="K17" i="1"/>
  <c r="J17" i="1"/>
  <c r="L16" i="1"/>
  <c r="K16" i="1"/>
  <c r="L15" i="1"/>
  <c r="L14" i="1"/>
  <c r="K14" i="1"/>
  <c r="K30" i="5" l="1"/>
  <c r="J30" i="5"/>
  <c r="J18" i="1"/>
  <c r="J26" i="1"/>
  <c r="J34" i="1"/>
  <c r="J42" i="1"/>
  <c r="K22" i="1"/>
  <c r="K31" i="1"/>
  <c r="J38" i="1"/>
  <c r="J30" i="1"/>
  <c r="K15" i="1"/>
  <c r="K37" i="1"/>
  <c r="J20" i="1"/>
  <c r="J28" i="1"/>
  <c r="J36" i="1"/>
  <c r="C53" i="1"/>
  <c r="D53" i="1"/>
  <c r="K31" i="5" l="1"/>
  <c r="J31" i="5"/>
  <c r="C51" i="4"/>
  <c r="J32" i="5" l="1"/>
  <c r="K32" i="5"/>
  <c r="G44" i="4"/>
  <c r="G51" i="4" s="1"/>
  <c r="F44" i="4"/>
  <c r="F51" i="4" s="1"/>
  <c r="D51" i="4"/>
  <c r="G17" i="7"/>
  <c r="G24" i="7" s="1"/>
  <c r="F17" i="7"/>
  <c r="F24" i="7" s="1"/>
  <c r="E17" i="7"/>
  <c r="E24" i="7" s="1"/>
  <c r="D17" i="7"/>
  <c r="D24" i="7" s="1"/>
  <c r="G46" i="1"/>
  <c r="G53" i="1" s="1"/>
  <c r="F46" i="1"/>
  <c r="F53" i="1" s="1"/>
  <c r="C17" i="7"/>
  <c r="C24" i="7" s="1"/>
  <c r="K33" i="5" l="1"/>
  <c r="J33" i="5"/>
  <c r="L16" i="7"/>
  <c r="L15" i="7"/>
  <c r="L14" i="7"/>
  <c r="L13" i="4"/>
  <c r="L13" i="6"/>
  <c r="L13" i="5"/>
  <c r="L13" i="7"/>
  <c r="L13" i="1"/>
  <c r="E44" i="4"/>
  <c r="E51" i="4" s="1"/>
  <c r="K34" i="5" l="1"/>
  <c r="J34" i="5"/>
  <c r="E53" i="1"/>
  <c r="J35" i="5" l="1"/>
  <c r="K35" i="5"/>
  <c r="H17" i="7"/>
  <c r="K16" i="7"/>
  <c r="J16" i="7"/>
  <c r="I16" i="7"/>
  <c r="K15" i="7"/>
  <c r="J15" i="7"/>
  <c r="I15" i="7"/>
  <c r="K14" i="7"/>
  <c r="J14" i="7"/>
  <c r="I14" i="7"/>
  <c r="L17" i="7"/>
  <c r="K13" i="7"/>
  <c r="J13" i="7"/>
  <c r="I13" i="7"/>
  <c r="H46" i="1"/>
  <c r="I13" i="1"/>
  <c r="H44" i="6"/>
  <c r="K13" i="6"/>
  <c r="J13" i="6"/>
  <c r="I13" i="6"/>
  <c r="H47" i="5"/>
  <c r="K13" i="5"/>
  <c r="J13" i="5"/>
  <c r="I13" i="5"/>
  <c r="H44" i="4"/>
  <c r="I14" i="4"/>
  <c r="K13" i="4"/>
  <c r="J13" i="4"/>
  <c r="I13" i="4"/>
  <c r="K13" i="1"/>
  <c r="J13" i="1"/>
  <c r="K36" i="5" l="1"/>
  <c r="J36" i="5"/>
  <c r="L47" i="5"/>
  <c r="L44" i="6"/>
  <c r="L44" i="4"/>
  <c r="L46" i="1"/>
  <c r="I17" i="7"/>
  <c r="K17" i="7"/>
  <c r="J17" i="7"/>
  <c r="J44" i="6"/>
  <c r="I44" i="6"/>
  <c r="K44" i="6"/>
  <c r="I44" i="4"/>
  <c r="K44" i="4"/>
  <c r="J44" i="4"/>
  <c r="K46" i="1"/>
  <c r="K37" i="5" l="1"/>
  <c r="J37" i="5"/>
  <c r="I46" i="1"/>
  <c r="J46" i="1"/>
  <c r="K38" i="5" l="1"/>
  <c r="J38" i="5"/>
  <c r="K39" i="5" l="1"/>
  <c r="J39" i="5"/>
  <c r="J40" i="5" l="1"/>
  <c r="K40" i="5"/>
  <c r="K43" i="5" l="1"/>
  <c r="J43" i="5"/>
  <c r="K45" i="5" l="1"/>
  <c r="J45" i="5"/>
  <c r="J46" i="5" l="1"/>
  <c r="K46" i="5"/>
  <c r="I46" i="5"/>
  <c r="E54" i="5" l="1"/>
  <c r="J47" i="5"/>
  <c r="I47" i="5"/>
  <c r="K47" i="5"/>
</calcChain>
</file>

<file path=xl/sharedStrings.xml><?xml version="1.0" encoding="utf-8"?>
<sst xmlns="http://schemas.openxmlformats.org/spreadsheetml/2006/main" count="260" uniqueCount="100">
  <si>
    <t>PRESUPUESTO</t>
  </si>
  <si>
    <t>PLIEGO 011 MINISTERIO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</si>
  <si>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</si>
  <si>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</si>
  <si>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</si>
  <si>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</si>
  <si>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</si>
  <si>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</si>
  <si>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</si>
  <si>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</si>
  <si>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</si>
  <si>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</si>
  <si>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</si>
  <si>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</si>
  <si>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</si>
  <si>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</si>
  <si>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</si>
  <si>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</si>
  <si>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</si>
  <si>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</si>
  <si>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UNIDADES EJECUTORAS</t>
  </si>
  <si>
    <t>(EN SOLES)</t>
  </si>
  <si>
    <t>COMPROMETIDO
ANUAL
(2)</t>
  </si>
  <si>
    <t>PLIEGO</t>
  </si>
  <si>
    <t>011 MINISTERIO DE SALUD</t>
  </si>
  <si>
    <t>COMP ANUAL</t>
  </si>
  <si>
    <t>001-117: ADMINISTRACION CENTRAL - MINSA</t>
  </si>
  <si>
    <t xml:space="preserve">005-121: INSTITUTO NACIONAL DE SALUD MENTAL </t>
  </si>
  <si>
    <t xml:space="preserve">007-123: INSTITUTO NACIONAL DE CIENCIAS NEUROLOGICAS </t>
  </si>
  <si>
    <t>008-124: INSTITUTO NACIONAL DE OFTALMOLOGIA</t>
  </si>
  <si>
    <t>009-125: INSTITUTO NACIONAL DE REHABILITACION</t>
  </si>
  <si>
    <t>010-126: INSTITUTO NACIONAL DE SALUD DEL NIÑO</t>
  </si>
  <si>
    <t>011-127: INSTITUTO NACIONAL MATERNO PERINATAL</t>
  </si>
  <si>
    <t>016-132: HOSPITAL NACIONAL HIPOLITO UNANUE</t>
  </si>
  <si>
    <t>017-133: HOSPITAL HERMILIO VALDIZAN</t>
  </si>
  <si>
    <t>020-136: HOSPITAL SERGIO BERNALES</t>
  </si>
  <si>
    <t>021-137: HOSPITAL CAYETANO HEREDIA</t>
  </si>
  <si>
    <t>025-141: HOSPITAL DE APOYO DEPARTAMENTAL MARIA AUXILIADORA</t>
  </si>
  <si>
    <t>027-143: HOSPITAL NACIONAL ARZOBISPO LOAYZA</t>
  </si>
  <si>
    <t>028-144: HOSPITAL NACIONAL DOS DE MAYO</t>
  </si>
  <si>
    <t>029-145: HOSPITAL DE APOYO SANTA ROSA</t>
  </si>
  <si>
    <t>030-146: HOSPITAL DE EMERGENCIAS CASIMIRO ULLOA</t>
  </si>
  <si>
    <t>031-147: HOSPITAL DE EMERGENCIAS PEDIATRICAS</t>
  </si>
  <si>
    <t>032-148: HOSPITAL NACIONAL VICTOR LARCO HERRERA</t>
  </si>
  <si>
    <t>033-149: HOSPITAL NACIONAL DOCENTE MADRE NIÑO - SAN BARTOLOME</t>
  </si>
  <si>
    <t>036-522: HOSPITAL CARLOS LANFRANCO LA HOZ</t>
  </si>
  <si>
    <t>042-1138: HOSPITAL "JOSE AGURTO TELLO DE CHOSICA"</t>
  </si>
  <si>
    <t>049-1216: HOSPITAL SAN JUAN DE LURIGANCHO</t>
  </si>
  <si>
    <t>050-1217: HOSPITAL VITARTE</t>
  </si>
  <si>
    <t>124-1345: CENTRO NACIONAL DE ABASTECIMIENTOS DE RECURSOS ESTRATEGICOS DE SALUD</t>
  </si>
  <si>
    <t>125-1655: PROGRAMA NACIONAL DE INVERSIONES EN SALUD</t>
  </si>
  <si>
    <t>139-1512: INSTITUTO NACIONAL DE SALUD DEL NIÑO - SAN BORJA</t>
  </si>
  <si>
    <t>140-1528: HOSPITAL DE HUAYCAN</t>
  </si>
  <si>
    <t>142-1670: HOSPITAL DE EMERGENCIAS VILLA EL SALVADOR</t>
  </si>
  <si>
    <t>143-1683: DIRECCION DE REDES INTEGRADAS DE SALUD LIMA CENTRO</t>
  </si>
  <si>
    <t>144-1684: DIRECCION DE REDES INTEGRADAS DE SALUD LIMA NORTE</t>
  </si>
  <si>
    <t>145-1685: DIRECCION DE REDES INTEGRADAS DE SALUD LIMA SUR</t>
  </si>
  <si>
    <t>146-1686: DIRECCION DE REDES INTEGRADAS DE SALUD LIMA ESTE</t>
  </si>
  <si>
    <t>148-1726: HOSPITAL EMERGENCIA ATE VITARTE</t>
  </si>
  <si>
    <t>149-1734: PROGRAMA DE CREACIÓN DE REDES INTEGRADAS EN SALUD</t>
  </si>
  <si>
    <t>005-121: INSTITUTO NACIONAL DE SALUD MENTAL</t>
  </si>
  <si>
    <t>007-123: INSTITUTO NACIONAL DE CIENCIAS NEUROLOGICAS</t>
  </si>
  <si>
    <t>150-1746: HOSPITAL DE LIMA ESTE - VITARTE</t>
  </si>
  <si>
    <t xml:space="preserve">PLIEGO 011 MINISTERIO DE SALUD </t>
  </si>
  <si>
    <t>Fuente: SIAF, Consulta Amigable y Base de Datos al 31 de diciembre del 2024</t>
  </si>
  <si>
    <t>001-117: ADMINISTRACIÓN CENTRAL - MINSA</t>
  </si>
  <si>
    <t xml:space="preserve">UNIDADES EJECUTORAS </t>
  </si>
  <si>
    <t>001-117. ADMINISTRACION CENTRAL - MINSA</t>
  </si>
  <si>
    <t>005-121. INSTITUTO NACIONAL DE SALUD MENTAL</t>
  </si>
  <si>
    <t>007-123. INSTITUTO NACIONAL DE CIENCIAS NEUROLOGICAS</t>
  </si>
  <si>
    <t>008-124. INSTITUTO NACIONAL DE OFTALMOLOGIA</t>
  </si>
  <si>
    <t>009-125. INSTITUTO NACIONAL DE REHABILITACION</t>
  </si>
  <si>
    <t>010-126. INSTITUTO NACIONAL DE SALUD DEL NIÑO</t>
  </si>
  <si>
    <t>011-127. INSTITUTO NACIONAL MATERNO PERINATAL</t>
  </si>
  <si>
    <t>016-132. HOSPITAL NACIONAL HIPOLITO UNANUE</t>
  </si>
  <si>
    <t>017-133. HOSPITAL HERMILIO VALDIZAN</t>
  </si>
  <si>
    <t>020-136. HOSPITAL SERGIO BERNALES</t>
  </si>
  <si>
    <t>021-137. HOSPITAL CAYETANO HEREDIA</t>
  </si>
  <si>
    <t>025-141. HOSPITAL DE APOYO DEPARTAMENTAL MARIA AUXILIADORA</t>
  </si>
  <si>
    <t>027-143. HOSPITAL NACIONAL ARZOBISPO LOAYZA</t>
  </si>
  <si>
    <t>028-144. HOSPITAL NACIONAL DOS DE MAYO</t>
  </si>
  <si>
    <t>029-145. HOSPITAL DE APOYO SANTA ROSA</t>
  </si>
  <si>
    <t>030-146. HOSPITAL DE EMERGENCIAS CASIMIRO ULLOA</t>
  </si>
  <si>
    <t>031-147. HOSPITAL DE EMERGENCIAS PEDIATRICAS</t>
  </si>
  <si>
    <t>032-148. HOSPITAL NACIONAL VICTOR LARCO HERRERA</t>
  </si>
  <si>
    <t>033-149. HOSPITAL NACIONAL DOCENTE MADRE NIÑO - SAN BARTOLOME</t>
  </si>
  <si>
    <t>036-522. HOSPITAL CARLOS LANFRANCO LA HOZ</t>
  </si>
  <si>
    <t>042-1138. HOSPITAL "JOSE AGURTO TELLO DE CHOSICA"</t>
  </si>
  <si>
    <t>049-1216. HOSPITAL SAN JUAN DE LURIGANCHO</t>
  </si>
  <si>
    <t>124-1345. CENTRO NACIONAL DE ABASTECIMIENTOS DE RECURSOS ESTRATEGICOS DE SALUD</t>
  </si>
  <si>
    <t>139-1512. INSTITUTO NACIONAL DE SALUD DEL NIÑO - SAN BORJA</t>
  </si>
  <si>
    <t>140-1528. HOSPITAL DE HUAYCAN</t>
  </si>
  <si>
    <t>142-1670. HOSPITAL DE EMERGENCIAS VILLA EL SALVADOR</t>
  </si>
  <si>
    <t>143-1683. DIRECCION DE REDES INTEGRADAS DE SALUD LIMA CENTRO</t>
  </si>
  <si>
    <t>144-1684. DIRECCION DE REDES INTEGRADAS DE SALUD LIMA NORTE</t>
  </si>
  <si>
    <t>145-1685. DIRECCION DE REDES INTEGRADAS DE SALUD LIMA SUR</t>
  </si>
  <si>
    <t>146-1686. DIRECCION DE REDES INTEGRADAS DE SALUD LIMA ESTE</t>
  </si>
  <si>
    <t>EJECUCION PRESUPUESTAL MENSUALIZADA DE GASTOS 
AL MES DE OCTUBRE 2025</t>
  </si>
  <si>
    <t>DEVENGADO
A OCTUBRE
(4)</t>
  </si>
  <si>
    <t>Fuente: SIAF, Consulta Amigable y Base de Datos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</si>
</sst>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#,##0.0"/>
    <numFmt numFmtId="167" formatCode="0.0"/>
    <numFmt numFmtId="168" formatCode="_ * #,##0.0_ ;_ * \-#,##0.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43" fontId="26" fillId="0" borderId="0" applyNumberFormat="0" applyFill="0" applyBorder="0" applyAlignment="0" applyProtection="0"/>
    <xf numFmtId="43" fontId="26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165" fontId="1" fillId="33" borderId="2" xfId="1" applyNumberFormat="1" applyFont="1" applyFill="1" applyBorder="1" applyAlignment="1">
      <alignment vertical="center"/>
    </xf>
    <xf numFmtId="165" fontId="1" fillId="33" borderId="3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5" fontId="23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5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 wrapText="1"/>
    </xf>
    <xf numFmtId="3" fontId="24" fillId="34" borderId="2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5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3" fontId="24" fillId="35" borderId="18" xfId="0" applyNumberFormat="1" applyFont="1" applyFill="1" applyBorder="1" applyAlignment="1">
      <alignment horizontal="center" vertical="center" wrapText="1"/>
    </xf>
    <xf numFmtId="165" fontId="24" fillId="35" borderId="18" xfId="1" applyNumberFormat="1" applyFont="1" applyFill="1" applyBorder="1" applyAlignment="1">
      <alignment horizontal="center" vertical="center" wrapText="1"/>
    </xf>
    <xf numFmtId="3" fontId="6" fillId="35" borderId="1" xfId="0" applyNumberFormat="1" applyFont="1" applyFill="1" applyBorder="1" applyAlignment="1">
      <alignment horizontal="center" vertical="center"/>
    </xf>
    <xf numFmtId="3" fontId="6" fillId="35" borderId="1" xfId="0" applyNumberFormat="1" applyFont="1" applyFill="1" applyBorder="1" applyAlignment="1">
      <alignment vertical="center"/>
    </xf>
    <xf numFmtId="165" fontId="6" fillId="35" borderId="1" xfId="1" applyNumberFormat="1" applyFont="1" applyFill="1" applyBorder="1" applyAlignment="1">
      <alignment vertical="center"/>
    </xf>
    <xf numFmtId="3" fontId="6" fillId="35" borderId="1" xfId="1" applyNumberFormat="1" applyFont="1" applyFill="1" applyBorder="1" applyAlignment="1">
      <alignment vertical="center"/>
    </xf>
    <xf numFmtId="164" fontId="0" fillId="36" borderId="2" xfId="0" applyNumberFormat="1" applyFill="1" applyBorder="1" applyAlignment="1">
      <alignment vertical="center"/>
    </xf>
    <xf numFmtId="164" fontId="0" fillId="36" borderId="23" xfId="0" applyNumberFormat="1" applyFill="1" applyBorder="1" applyAlignment="1">
      <alignment vertical="center"/>
    </xf>
    <xf numFmtId="164" fontId="0" fillId="36" borderId="3" xfId="0" applyNumberFormat="1" applyFill="1" applyBorder="1" applyAlignment="1">
      <alignment vertical="center"/>
    </xf>
    <xf numFmtId="164" fontId="23" fillId="36" borderId="3" xfId="0" applyNumberFormat="1" applyFont="1" applyFill="1" applyBorder="1" applyAlignment="1">
      <alignment vertical="center"/>
    </xf>
    <xf numFmtId="41" fontId="23" fillId="36" borderId="23" xfId="0" applyNumberFormat="1" applyFont="1" applyFill="1" applyBorder="1" applyAlignment="1">
      <alignment vertical="center"/>
    </xf>
    <xf numFmtId="41" fontId="0" fillId="36" borderId="2" xfId="0" applyNumberFormat="1" applyFill="1" applyBorder="1" applyAlignment="1">
      <alignment vertical="center"/>
    </xf>
    <xf numFmtId="41" fontId="0" fillId="36" borderId="23" xfId="0" applyNumberFormat="1" applyFill="1" applyBorder="1" applyAlignment="1">
      <alignment vertical="center"/>
    </xf>
    <xf numFmtId="41" fontId="0" fillId="36" borderId="3" xfId="0" applyNumberFormat="1" applyFill="1" applyBorder="1" applyAlignment="1">
      <alignment vertical="center"/>
    </xf>
    <xf numFmtId="41" fontId="6" fillId="35" borderId="1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8" fontId="23" fillId="0" borderId="0" xfId="0" applyNumberFormat="1" applyFont="1" applyAlignment="1">
      <alignment vertical="center"/>
    </xf>
    <xf numFmtId="3" fontId="23" fillId="0" borderId="24" xfId="0" applyNumberFormat="1" applyFont="1" applyBorder="1" applyAlignment="1">
      <alignment vertical="center"/>
    </xf>
    <xf numFmtId="164" fontId="23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5" fontId="1" fillId="33" borderId="24" xfId="1" applyNumberFormat="1" applyFont="1" applyFill="1" applyBorder="1" applyAlignment="1">
      <alignment vertical="center"/>
    </xf>
    <xf numFmtId="3" fontId="1" fillId="33" borderId="24" xfId="1" applyNumberFormat="1" applyFont="1" applyFill="1" applyBorder="1" applyAlignment="1">
      <alignment vertical="center"/>
    </xf>
    <xf numFmtId="164" fontId="23" fillId="36" borderId="2" xfId="0" applyNumberFormat="1" applyFont="1" applyFill="1" applyBorder="1" applyAlignment="1">
      <alignment vertical="center"/>
    </xf>
    <xf numFmtId="164" fontId="23" fillId="36" borderId="24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43" fontId="23" fillId="36" borderId="2" xfId="0" applyNumberFormat="1" applyFont="1" applyFill="1" applyBorder="1" applyAlignment="1">
      <alignment vertical="center"/>
    </xf>
    <xf numFmtId="43" fontId="0" fillId="36" borderId="2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9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 wrapText="1"/>
    </xf>
    <xf numFmtId="3" fontId="24" fillId="35" borderId="18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/>
    </xf>
    <xf numFmtId="3" fontId="24" fillId="35" borderId="14" xfId="0" applyNumberFormat="1" applyFont="1" applyFill="1" applyBorder="1" applyAlignment="1">
      <alignment horizontal="center" vertical="center"/>
    </xf>
    <xf numFmtId="3" fontId="24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5" fontId="24" fillId="35" borderId="15" xfId="1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4" xr:uid="{00000000-0005-0000-0000-000020000000}"/>
    <cellStyle name="Millares 3" xfId="45" xr:uid="{00000000-0005-0000-0000-000021000000}"/>
    <cellStyle name="Neutral" xfId="9" builtinId="28" customBuiltin="1"/>
    <cellStyle name="Normal" xfId="0" builtinId="0"/>
    <cellStyle name="Normal 2" xfId="43" xr:uid="{00000000-0005-0000-0000-000024000000}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RO!$B$53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85-4DA9-A368-E84D3FF245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85-4DA9-A368-E84D3FF245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85-4DA9-A368-E84D3FF245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585-4DA9-A368-E84D3FF2455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585-4DA9-A368-E84D3FF24551}"/>
              </c:ext>
            </c:extLst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5-4DA9-A368-E84D3FF24551}"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5-4DA9-A368-E84D3FF24551}"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5-4DA9-A368-E84D3FF24551}"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5-4DA9-A368-E84D3FF24551}"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5-4DA9-A368-E84D3FF245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RO!$C$53:$G$53</c:f>
              <c:numCache>
                <c:formatCode>_ * #,##0.0_ ;_ * \-#,##0.0_ ;_ * "-"??_ ;_ @_ </c:formatCode>
                <c:ptCount val="5"/>
                <c:pt idx="0">
                  <c:v>10778.179169999999</c:v>
                </c:pt>
                <c:pt idx="1">
                  <c:v>10338.279119000001</c:v>
                </c:pt>
                <c:pt idx="2" formatCode="#,##0">
                  <c:v>9935.3800499999998</c:v>
                </c:pt>
                <c:pt idx="3">
                  <c:v>9586.1907072299982</c:v>
                </c:pt>
                <c:pt idx="4">
                  <c:v>8115.8074169899974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85-4DA9-A368-E84D3FF24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5776"/>
        <c:axId val="540550336"/>
        <c:axId val="0"/>
      </c:bar3DChart>
      <c:catAx>
        <c:axId val="54055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0550336"/>
        <c:crosses val="autoZero"/>
        <c:auto val="1"/>
        <c:lblAlgn val="ctr"/>
        <c:lblOffset val="100"/>
        <c:noMultiLvlLbl val="0"/>
      </c:catAx>
      <c:valAx>
        <c:axId val="540550336"/>
        <c:scaling>
          <c:orientation val="minMax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crossAx val="54055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E59-459B-A063-30CD63376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59-459B-A063-30CD63376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E59-459B-A063-30CD63376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E59-459B-A063-30CD633763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E59-459B-A063-30CD63376309}"/>
              </c:ext>
            </c:extLst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9-459B-A063-30CD63376309}"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9-459B-A063-30CD63376309}"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59-459B-A063-30CD63376309}"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59-459B-A063-30CD63376309}"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59-459B-A063-30CD633763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RDR!$C$51:$G$51</c:f>
              <c:numCache>
                <c:formatCode>#,##0.0</c:formatCode>
                <c:ptCount val="5"/>
                <c:pt idx="0">
                  <c:v>3.1038320000000001</c:v>
                </c:pt>
                <c:pt idx="1">
                  <c:v>166.98960099999999</c:v>
                </c:pt>
                <c:pt idx="2">
                  <c:v>188.64436000000001</c:v>
                </c:pt>
                <c:pt idx="3">
                  <c:v>93.622957730000024</c:v>
                </c:pt>
                <c:pt idx="4">
                  <c:v>66.120936240000006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59-459B-A063-30CD63376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58496"/>
        <c:axId val="540563936"/>
        <c:axId val="0"/>
      </c:bar3DChart>
      <c:catAx>
        <c:axId val="540558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63936"/>
        <c:crosses val="autoZero"/>
        <c:auto val="1"/>
        <c:lblAlgn val="ctr"/>
        <c:lblOffset val="100"/>
        <c:noMultiLvlLbl val="0"/>
      </c:catAx>
      <c:valAx>
        <c:axId val="54056393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5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ROOC!$B$54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EB-47E0-B94E-B082B07EC6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EB-47E0-B94E-B082B07EC6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EB-47E0-B94E-B082B07EC6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9EB-47E0-B94E-B082B07EC6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9EB-47E0-B94E-B082B07EC6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ROOC!$C$53:$G$53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DEVENGADO
A OCTUBRE
(4)</c:v>
                </c:pt>
              </c:strCache>
            </c:strRef>
          </c:cat>
          <c:val>
            <c:numRef>
              <c:f>ROOC!$C$54:$G$54</c:f>
              <c:numCache>
                <c:formatCode>#,##0.0</c:formatCode>
                <c:ptCount val="5"/>
                <c:pt idx="0">
                  <c:v>267.976361</c:v>
                </c:pt>
                <c:pt idx="1">
                  <c:v>131.909345</c:v>
                </c:pt>
                <c:pt idx="2">
                  <c:v>98.220056</c:v>
                </c:pt>
                <c:pt idx="3">
                  <c:v>74.322112869999998</c:v>
                </c:pt>
                <c:pt idx="4">
                  <c:v>45.952398420000016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EB-47E0-B94E-B082B07EC6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2304"/>
        <c:axId val="540549248"/>
        <c:axId val="0"/>
      </c:bar3DChart>
      <c:catAx>
        <c:axId val="540562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248"/>
        <c:crosses val="autoZero"/>
        <c:auto val="1"/>
        <c:lblAlgn val="ctr"/>
        <c:lblOffset val="100"/>
        <c:noMultiLvlLbl val="0"/>
      </c:catAx>
      <c:valAx>
        <c:axId val="54054924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54056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DYT!$B$51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9A-4661-BCDB-99F4EB9F66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79A-4661-BCDB-99F4EB9F66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79A-4661-BCDB-99F4EB9F66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79A-4661-BCDB-99F4EB9F66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79A-4661-BCDB-99F4EB9F6690}"/>
              </c:ext>
            </c:extLst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A-4661-BCDB-99F4EB9F6690}"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A-4661-BCDB-99F4EB9F6690}"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A-4661-BCDB-99F4EB9F6690}"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A-4661-BCDB-99F4EB9F66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DYT!$C$50:$G$50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DYT!$C$51:$G$51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602.89153399999998</c:v>
                </c:pt>
                <c:pt idx="2">
                  <c:v>597.23875399999997</c:v>
                </c:pt>
                <c:pt idx="3">
                  <c:v>536.82674153999994</c:v>
                </c:pt>
                <c:pt idx="4">
                  <c:v>468.31488791999988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A-4661-BCDB-99F4EB9F6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40564480"/>
        <c:axId val="540549792"/>
        <c:axId val="0"/>
      </c:bar3DChart>
      <c:catAx>
        <c:axId val="54056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0549792"/>
        <c:crosses val="autoZero"/>
        <c:auto val="1"/>
        <c:lblAlgn val="ctr"/>
        <c:lblOffset val="100"/>
        <c:noMultiLvlLbl val="0"/>
      </c:catAx>
      <c:valAx>
        <c:axId val="540549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056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017914482763904E-2"/>
          <c:y val="8.7079054648118118E-2"/>
          <c:w val="0.95881716189458277"/>
          <c:h val="0.81883756561759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RD!$B$24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6C-4201-80E6-B25E8D6604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6C-4201-80E6-B25E8D6604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A36C-4201-80E6-B25E8D6604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A36C-4201-80E6-B25E8D6604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A36C-4201-80E6-B25E8D660418}"/>
              </c:ext>
            </c:extLst>
          </c:dPt>
          <c:dLbls>
            <c:dLbl>
              <c:idx val="0"/>
              <c:layout>
                <c:manualLayout>
                  <c:x val="-2.0031256317887031E-17"/>
                  <c:y val="9.860664047508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C-4201-80E6-B25E8D660418}"/>
                </c:ext>
              </c:extLst>
            </c:dLbl>
            <c:dLbl>
              <c:idx val="1"/>
              <c:layout>
                <c:manualLayout>
                  <c:x val="1.0926266029456409E-3"/>
                  <c:y val="9.3911086166749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C-4201-80E6-B25E8D6604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C-4201-80E6-B25E8D66041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C-4201-80E6-B25E8D66041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C-4201-80E6-B25E8D660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RD!$C$23:$G$23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RD!$C$24:$G$24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2.1358619999999999</c:v>
                </c:pt>
                <c:pt idx="2">
                  <c:v>2.1092879999999998</c:v>
                </c:pt>
                <c:pt idx="3">
                  <c:v>2.0590061</c:v>
                </c:pt>
                <c:pt idx="4">
                  <c:v>1.6429745500000004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6C-4201-80E6-B25E8D6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0553600"/>
        <c:axId val="540550880"/>
        <c:axId val="0"/>
      </c:bar3DChart>
      <c:catAx>
        <c:axId val="5405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0880"/>
        <c:crosses val="autoZero"/>
        <c:auto val="1"/>
        <c:lblAlgn val="ctr"/>
        <c:lblOffset val="100"/>
        <c:noMultiLvlLbl val="0"/>
      </c:catAx>
      <c:valAx>
        <c:axId val="5405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055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303420</xdr:colOff>
      <xdr:row>47</xdr:row>
      <xdr:rowOff>145246</xdr:rowOff>
    </xdr:from>
    <xdr:to>
      <xdr:col>11</xdr:col>
      <xdr:colOff>964567</xdr:colOff>
      <xdr:row>78</xdr:row>
      <xdr:rowOff>124557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0</xdr:row>
      <xdr:rowOff>168519</xdr:rowOff>
    </xdr:from>
    <xdr:to>
      <xdr:col>1</xdr:col>
      <xdr:colOff>4313360</xdr:colOff>
      <xdr:row>3</xdr:row>
      <xdr:rowOff>69697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424962" y="168519"/>
          <a:ext cx="4276725" cy="472678"/>
          <a:chOff x="76200" y="76200"/>
          <a:chExt cx="4257675" cy="476250"/>
        </a:xfrm>
      </xdr:grpSpPr>
      <xdr:pic>
        <xdr:nvPicPr>
          <xdr:cNvPr id="8" name="Imagen 2" descr="Imagen relacionada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</xdr:colOff>
      <xdr:row>46</xdr:row>
      <xdr:rowOff>49072</xdr:rowOff>
    </xdr:from>
    <xdr:to>
      <xdr:col>12</xdr:col>
      <xdr:colOff>20478</xdr:colOff>
      <xdr:row>88</xdr:row>
      <xdr:rowOff>15455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6569</xdr:colOff>
      <xdr:row>0</xdr:row>
      <xdr:rowOff>170793</xdr:rowOff>
    </xdr:from>
    <xdr:to>
      <xdr:col>1</xdr:col>
      <xdr:colOff>4283294</xdr:colOff>
      <xdr:row>3</xdr:row>
      <xdr:rowOff>71971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394896" y="170793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376528</xdr:colOff>
      <xdr:row>49</xdr:row>
      <xdr:rowOff>108929</xdr:rowOff>
    </xdr:from>
    <xdr:to>
      <xdr:col>12</xdr:col>
      <xdr:colOff>51557</xdr:colOff>
      <xdr:row>75</xdr:row>
      <xdr:rowOff>40575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</xdr:colOff>
      <xdr:row>0</xdr:row>
      <xdr:rowOff>168729</xdr:rowOff>
    </xdr:from>
    <xdr:to>
      <xdr:col>1</xdr:col>
      <xdr:colOff>4282168</xdr:colOff>
      <xdr:row>3</xdr:row>
      <xdr:rowOff>69907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393770" y="168729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363839</xdr:colOff>
      <xdr:row>46</xdr:row>
      <xdr:rowOff>5953</xdr:rowOff>
    </xdr:from>
    <xdr:to>
      <xdr:col>11</xdr:col>
      <xdr:colOff>991368</xdr:colOff>
      <xdr:row>82</xdr:row>
      <xdr:rowOff>104706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160734</xdr:rowOff>
    </xdr:from>
    <xdr:to>
      <xdr:col>1</xdr:col>
      <xdr:colOff>4324350</xdr:colOff>
      <xdr:row>3</xdr:row>
      <xdr:rowOff>61912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35194" y="160734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333927</xdr:colOff>
      <xdr:row>18</xdr:row>
      <xdr:rowOff>86502</xdr:rowOff>
    </xdr:from>
    <xdr:to>
      <xdr:col>12</xdr:col>
      <xdr:colOff>73025</xdr:colOff>
      <xdr:row>45</xdr:row>
      <xdr:rowOff>161874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39414</xdr:colOff>
      <xdr:row>0</xdr:row>
      <xdr:rowOff>151086</xdr:rowOff>
    </xdr:from>
    <xdr:to>
      <xdr:col>1</xdr:col>
      <xdr:colOff>4316139</xdr:colOff>
      <xdr:row>3</xdr:row>
      <xdr:rowOff>52264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427741" y="151086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N72"/>
  <sheetViews>
    <sheetView showGridLines="0" zoomScale="130" zoomScaleNormal="130" workbookViewId="0">
      <selection activeCell="M45" sqref="M13:M45"/>
    </sheetView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4" width="16" style="1" bestFit="1" customWidth="1"/>
    <col min="5" max="5" width="17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3" width="13.7109375" style="1" bestFit="1" customWidth="1"/>
    <col min="14" max="14" width="12.7109375" style="1" bestFit="1" customWidth="1"/>
    <col min="15" max="16384" width="11.42578125" style="1"/>
  </cols>
  <sheetData>
    <row r="1" spans="1:13" s="46" customFormat="1" x14ac:dyDescent="0.25">
      <c r="A1"/>
      <c r="B1" s="45"/>
      <c r="C1" s="45"/>
      <c r="D1" s="45"/>
      <c r="E1" s="72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72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72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72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5</v>
      </c>
    </row>
    <row r="9" spans="1:13" x14ac:dyDescent="0.2">
      <c r="B9" s="3" t="s">
        <v>63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66</v>
      </c>
      <c r="C11" s="82" t="s">
        <v>0</v>
      </c>
      <c r="D11" s="82"/>
      <c r="E11" s="80" t="s">
        <v>13</v>
      </c>
      <c r="F11" s="80" t="s">
        <v>22</v>
      </c>
      <c r="G11" s="80" t="s">
        <v>98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8">
        <v>2565675336</v>
      </c>
      <c r="D13" s="8">
        <v>1822781683</v>
      </c>
      <c r="E13" s="74">
        <f>1616232806+60174</f>
        <v>1616292980</v>
      </c>
      <c r="F13" s="54">
        <v>1616285980.349999</v>
      </c>
      <c r="G13" s="8">
        <v>1296715199.1699982</v>
      </c>
      <c r="H13" s="8"/>
      <c r="I13" s="12">
        <f>IF(ISERROR(+#REF!/E13)=TRUE,0,++#REF!/E13)</f>
        <v>0</v>
      </c>
      <c r="J13" s="12">
        <f>IF(ISERROR(+G13/E13)=TRUE,0,++G13/E13)</f>
        <v>0.80227731928279378</v>
      </c>
      <c r="K13" s="12">
        <f>IF(ISERROR(+H13/E13)=TRUE,0,++H13/E13)</f>
        <v>0</v>
      </c>
      <c r="L13" s="14">
        <f>+D13-G13</f>
        <v>526066483.83000183</v>
      </c>
    </row>
    <row r="14" spans="1:13" ht="20.100000000000001" customHeight="1" x14ac:dyDescent="0.25">
      <c r="B14" s="25" t="s">
        <v>60</v>
      </c>
      <c r="C14" s="26">
        <v>56086733</v>
      </c>
      <c r="D14" s="26">
        <v>57620931</v>
      </c>
      <c r="E14" s="55">
        <v>56156370</v>
      </c>
      <c r="F14" s="55">
        <v>53934662.140000001</v>
      </c>
      <c r="G14" s="26">
        <v>45833123.339999974</v>
      </c>
      <c r="H14" s="26"/>
      <c r="I14" s="27"/>
      <c r="J14" s="27">
        <f t="shared" ref="J14:J43" si="0">IF(ISERROR(+G14/E14)=TRUE,0,++G14/E14)</f>
        <v>0.81616962314337582</v>
      </c>
      <c r="K14" s="27">
        <f t="shared" ref="K14:K43" si="1">IF(ISERROR(+H14/E14)=TRUE,0,++H14/E14)</f>
        <v>0</v>
      </c>
      <c r="L14" s="28">
        <f t="shared" ref="L14:L43" si="2">+D14-G14</f>
        <v>11787807.660000026</v>
      </c>
    </row>
    <row r="15" spans="1:13" ht="20.100000000000001" customHeight="1" x14ac:dyDescent="0.25">
      <c r="B15" s="25" t="s">
        <v>61</v>
      </c>
      <c r="C15" s="26">
        <v>70801447</v>
      </c>
      <c r="D15" s="26">
        <v>73217092</v>
      </c>
      <c r="E15" s="55">
        <v>70775427</v>
      </c>
      <c r="F15" s="55">
        <v>68118750.040000007</v>
      </c>
      <c r="G15" s="26">
        <v>57569362.030000001</v>
      </c>
      <c r="H15" s="26"/>
      <c r="I15" s="27"/>
      <c r="J15" s="27">
        <f t="shared" si="0"/>
        <v>0.81340889727164767</v>
      </c>
      <c r="K15" s="27">
        <f t="shared" si="1"/>
        <v>0</v>
      </c>
      <c r="L15" s="28">
        <f t="shared" si="2"/>
        <v>15647729.969999999</v>
      </c>
    </row>
    <row r="16" spans="1:13" ht="20.100000000000001" customHeight="1" x14ac:dyDescent="0.25">
      <c r="B16" s="25" t="s">
        <v>29</v>
      </c>
      <c r="C16" s="26">
        <v>53131777</v>
      </c>
      <c r="D16" s="26">
        <v>56309560</v>
      </c>
      <c r="E16" s="55">
        <v>54464648</v>
      </c>
      <c r="F16" s="55">
        <v>51854969.530000009</v>
      </c>
      <c r="G16" s="26">
        <v>44065296.56000001</v>
      </c>
      <c r="H16" s="26"/>
      <c r="I16" s="27"/>
      <c r="J16" s="27">
        <f t="shared" si="0"/>
        <v>0.80906235839438478</v>
      </c>
      <c r="K16" s="27">
        <f t="shared" si="1"/>
        <v>0</v>
      </c>
      <c r="L16" s="28">
        <f t="shared" si="2"/>
        <v>12244263.43999999</v>
      </c>
    </row>
    <row r="17" spans="2:12" ht="20.100000000000001" customHeight="1" x14ac:dyDescent="0.25">
      <c r="B17" s="25" t="s">
        <v>30</v>
      </c>
      <c r="C17" s="26">
        <v>65564651</v>
      </c>
      <c r="D17" s="26">
        <v>66382978</v>
      </c>
      <c r="E17" s="55">
        <v>63680142</v>
      </c>
      <c r="F17" s="55">
        <v>61327893.920000032</v>
      </c>
      <c r="G17" s="26">
        <v>52264135.529999994</v>
      </c>
      <c r="H17" s="26"/>
      <c r="I17" s="27"/>
      <c r="J17" s="27">
        <f t="shared" si="0"/>
        <v>0.82072894137076502</v>
      </c>
      <c r="K17" s="27">
        <f t="shared" si="1"/>
        <v>0</v>
      </c>
      <c r="L17" s="28">
        <f t="shared" si="2"/>
        <v>14118842.470000006</v>
      </c>
    </row>
    <row r="18" spans="2:12" ht="20.100000000000001" customHeight="1" x14ac:dyDescent="0.25">
      <c r="B18" s="25" t="s">
        <v>31</v>
      </c>
      <c r="C18" s="26">
        <v>244066564</v>
      </c>
      <c r="D18" s="26">
        <v>259613258</v>
      </c>
      <c r="E18" s="55">
        <v>255611431</v>
      </c>
      <c r="F18" s="55">
        <v>248830460.76000008</v>
      </c>
      <c r="G18" s="26">
        <v>204890884.20999983</v>
      </c>
      <c r="H18" s="26"/>
      <c r="I18" s="27"/>
      <c r="J18" s="27">
        <f t="shared" si="0"/>
        <v>0.80157168014133073</v>
      </c>
      <c r="K18" s="27">
        <f t="shared" si="1"/>
        <v>0</v>
      </c>
      <c r="L18" s="28">
        <f t="shared" si="2"/>
        <v>54722373.79000017</v>
      </c>
    </row>
    <row r="19" spans="2:12" ht="20.100000000000001" customHeight="1" x14ac:dyDescent="0.25">
      <c r="B19" s="25" t="s">
        <v>32</v>
      </c>
      <c r="C19" s="26">
        <v>186752015</v>
      </c>
      <c r="D19" s="26">
        <v>195993546</v>
      </c>
      <c r="E19" s="55">
        <v>193533466</v>
      </c>
      <c r="F19" s="55">
        <v>185052910.41000003</v>
      </c>
      <c r="G19" s="26">
        <v>157448746.22</v>
      </c>
      <c r="H19" s="26"/>
      <c r="I19" s="27"/>
      <c r="J19" s="27">
        <f t="shared" si="0"/>
        <v>0.81354790710977087</v>
      </c>
      <c r="K19" s="27">
        <f t="shared" si="1"/>
        <v>0</v>
      </c>
      <c r="L19" s="28">
        <f t="shared" si="2"/>
        <v>38544799.780000001</v>
      </c>
    </row>
    <row r="20" spans="2:12" ht="20.100000000000001" customHeight="1" x14ac:dyDescent="0.25">
      <c r="B20" s="25" t="s">
        <v>33</v>
      </c>
      <c r="C20" s="26">
        <v>233256297</v>
      </c>
      <c r="D20" s="26">
        <v>247244426</v>
      </c>
      <c r="E20" s="55">
        <v>249042890</v>
      </c>
      <c r="F20" s="55">
        <v>208105194.50000021</v>
      </c>
      <c r="G20" s="26">
        <v>194214200.7400001</v>
      </c>
      <c r="H20" s="26"/>
      <c r="I20" s="27"/>
      <c r="J20" s="27">
        <f t="shared" si="0"/>
        <v>0.77984238273174589</v>
      </c>
      <c r="K20" s="27">
        <f t="shared" si="1"/>
        <v>0</v>
      </c>
      <c r="L20" s="28">
        <f t="shared" si="2"/>
        <v>53030225.259999901</v>
      </c>
    </row>
    <row r="21" spans="2:12" ht="20.100000000000001" customHeight="1" x14ac:dyDescent="0.25">
      <c r="B21" s="25" t="s">
        <v>34</v>
      </c>
      <c r="C21" s="26">
        <v>51035921</v>
      </c>
      <c r="D21" s="26">
        <v>54232090</v>
      </c>
      <c r="E21" s="55">
        <v>52320826</v>
      </c>
      <c r="F21" s="55">
        <v>50277628.040000007</v>
      </c>
      <c r="G21" s="26">
        <v>42596297.739999987</v>
      </c>
      <c r="H21" s="26"/>
      <c r="I21" s="27"/>
      <c r="J21" s="27">
        <f t="shared" si="0"/>
        <v>0.81413656848613181</v>
      </c>
      <c r="K21" s="27">
        <f t="shared" si="1"/>
        <v>0</v>
      </c>
      <c r="L21" s="28">
        <f t="shared" si="2"/>
        <v>11635792.260000013</v>
      </c>
    </row>
    <row r="22" spans="2:12" ht="20.100000000000001" customHeight="1" x14ac:dyDescent="0.25">
      <c r="B22" s="25" t="s">
        <v>35</v>
      </c>
      <c r="C22" s="26">
        <v>133025569</v>
      </c>
      <c r="D22" s="26">
        <v>150466344</v>
      </c>
      <c r="E22" s="55">
        <v>149789636</v>
      </c>
      <c r="F22" s="55">
        <v>136722716.15000001</v>
      </c>
      <c r="G22" s="26">
        <v>115572663.45000002</v>
      </c>
      <c r="H22" s="26"/>
      <c r="I22" s="27"/>
      <c r="J22" s="27">
        <f t="shared" si="0"/>
        <v>0.77156648841846454</v>
      </c>
      <c r="K22" s="27">
        <f t="shared" si="1"/>
        <v>0</v>
      </c>
      <c r="L22" s="28">
        <f t="shared" si="2"/>
        <v>34893680.549999982</v>
      </c>
    </row>
    <row r="23" spans="2:12" ht="20.100000000000001" customHeight="1" x14ac:dyDescent="0.25">
      <c r="B23" s="25" t="s">
        <v>36</v>
      </c>
      <c r="C23" s="26">
        <v>240320809</v>
      </c>
      <c r="D23" s="26">
        <v>263187917</v>
      </c>
      <c r="E23" s="55">
        <v>265319337</v>
      </c>
      <c r="F23" s="55">
        <v>254993434.84999999</v>
      </c>
      <c r="G23" s="26">
        <v>219193288.34999961</v>
      </c>
      <c r="H23" s="26"/>
      <c r="I23" s="27"/>
      <c r="J23" s="27">
        <f t="shared" si="0"/>
        <v>0.82614893745946461</v>
      </c>
      <c r="K23" s="27">
        <f t="shared" si="1"/>
        <v>0</v>
      </c>
      <c r="L23" s="28">
        <f t="shared" si="2"/>
        <v>43994628.650000393</v>
      </c>
    </row>
    <row r="24" spans="2:12" ht="20.100000000000001" customHeight="1" x14ac:dyDescent="0.25">
      <c r="B24" s="25" t="s">
        <v>37</v>
      </c>
      <c r="C24" s="26">
        <v>197585774</v>
      </c>
      <c r="D24" s="26">
        <v>214542726</v>
      </c>
      <c r="E24" s="55">
        <v>210631211</v>
      </c>
      <c r="F24" s="55">
        <v>199745558.15000004</v>
      </c>
      <c r="G24" s="26">
        <v>166617808.53999984</v>
      </c>
      <c r="H24" s="26"/>
      <c r="I24" s="27"/>
      <c r="J24" s="27">
        <f t="shared" si="0"/>
        <v>0.79104045287951097</v>
      </c>
      <c r="K24" s="27">
        <f t="shared" si="1"/>
        <v>0</v>
      </c>
      <c r="L24" s="28">
        <f t="shared" si="2"/>
        <v>47924917.460000157</v>
      </c>
    </row>
    <row r="25" spans="2:12" ht="20.100000000000001" customHeight="1" x14ac:dyDescent="0.25">
      <c r="B25" s="25" t="s">
        <v>38</v>
      </c>
      <c r="C25" s="26">
        <v>301174024</v>
      </c>
      <c r="D25" s="26">
        <v>323587627</v>
      </c>
      <c r="E25" s="55">
        <v>321632677</v>
      </c>
      <c r="F25" s="55">
        <v>307654685.57000011</v>
      </c>
      <c r="G25" s="26">
        <v>259782273.55000013</v>
      </c>
      <c r="H25" s="26"/>
      <c r="I25" s="27"/>
      <c r="J25" s="27">
        <f t="shared" si="0"/>
        <v>0.80769863302788769</v>
      </c>
      <c r="K25" s="27">
        <f t="shared" si="1"/>
        <v>0</v>
      </c>
      <c r="L25" s="28">
        <f t="shared" si="2"/>
        <v>63805353.449999869</v>
      </c>
    </row>
    <row r="26" spans="2:12" ht="20.100000000000001" customHeight="1" x14ac:dyDescent="0.25">
      <c r="B26" s="25" t="s">
        <v>39</v>
      </c>
      <c r="C26" s="26">
        <v>270337130</v>
      </c>
      <c r="D26" s="26">
        <v>288874389</v>
      </c>
      <c r="E26" s="55">
        <v>291079650</v>
      </c>
      <c r="F26" s="55">
        <v>278676177.38999987</v>
      </c>
      <c r="G26" s="26">
        <v>227771430.83999982</v>
      </c>
      <c r="H26" s="26"/>
      <c r="I26" s="27"/>
      <c r="J26" s="27">
        <f t="shared" si="0"/>
        <v>0.78250551297557158</v>
      </c>
      <c r="K26" s="27">
        <f t="shared" si="1"/>
        <v>0</v>
      </c>
      <c r="L26" s="28">
        <f t="shared" si="2"/>
        <v>61102958.160000175</v>
      </c>
    </row>
    <row r="27" spans="2:12" ht="20.100000000000001" customHeight="1" x14ac:dyDescent="0.25">
      <c r="B27" s="25" t="s">
        <v>40</v>
      </c>
      <c r="C27" s="26">
        <v>136286161</v>
      </c>
      <c r="D27" s="26">
        <v>140792986</v>
      </c>
      <c r="E27" s="55">
        <v>138548430</v>
      </c>
      <c r="F27" s="55">
        <v>130031202.12000002</v>
      </c>
      <c r="G27" s="26">
        <v>112367837.85999997</v>
      </c>
      <c r="H27" s="26"/>
      <c r="I27" s="27"/>
      <c r="J27" s="27">
        <f t="shared" si="0"/>
        <v>0.81103652968135376</v>
      </c>
      <c r="K27" s="27">
        <f t="shared" si="1"/>
        <v>0</v>
      </c>
      <c r="L27" s="28">
        <f t="shared" si="2"/>
        <v>28425148.14000003</v>
      </c>
    </row>
    <row r="28" spans="2:12" ht="20.100000000000001" customHeight="1" x14ac:dyDescent="0.25">
      <c r="B28" s="25" t="s">
        <v>41</v>
      </c>
      <c r="C28" s="26">
        <v>93663736</v>
      </c>
      <c r="D28" s="26">
        <v>98296157</v>
      </c>
      <c r="E28" s="55">
        <v>97444677</v>
      </c>
      <c r="F28" s="55">
        <v>95393944.25</v>
      </c>
      <c r="G28" s="26">
        <v>77746026.469999984</v>
      </c>
      <c r="H28" s="26"/>
      <c r="I28" s="27"/>
      <c r="J28" s="27">
        <f t="shared" si="0"/>
        <v>0.79784785442923667</v>
      </c>
      <c r="K28" s="27">
        <f t="shared" si="1"/>
        <v>0</v>
      </c>
      <c r="L28" s="28">
        <f t="shared" si="2"/>
        <v>20550130.530000016</v>
      </c>
    </row>
    <row r="29" spans="2:12" ht="20.100000000000001" customHeight="1" x14ac:dyDescent="0.25">
      <c r="B29" s="25" t="s">
        <v>42</v>
      </c>
      <c r="C29" s="26">
        <v>68618575</v>
      </c>
      <c r="D29" s="26">
        <v>70550665</v>
      </c>
      <c r="E29" s="55">
        <v>71419314</v>
      </c>
      <c r="F29" s="55">
        <v>66690514.920000002</v>
      </c>
      <c r="G29" s="26">
        <v>56435403.469999991</v>
      </c>
      <c r="H29" s="26"/>
      <c r="I29" s="27"/>
      <c r="J29" s="27">
        <f t="shared" si="0"/>
        <v>0.79019806140955084</v>
      </c>
      <c r="K29" s="27">
        <f t="shared" si="1"/>
        <v>0</v>
      </c>
      <c r="L29" s="28">
        <f t="shared" si="2"/>
        <v>14115261.530000009</v>
      </c>
    </row>
    <row r="30" spans="2:12" ht="20.100000000000001" customHeight="1" x14ac:dyDescent="0.25">
      <c r="B30" s="25" t="s">
        <v>43</v>
      </c>
      <c r="C30" s="26">
        <v>73648490</v>
      </c>
      <c r="D30" s="26">
        <v>73937572</v>
      </c>
      <c r="E30" s="55">
        <v>71419314</v>
      </c>
      <c r="F30" s="55">
        <v>68235252.820000008</v>
      </c>
      <c r="G30" s="26">
        <v>57656920.50999999</v>
      </c>
      <c r="H30" s="26"/>
      <c r="I30" s="27"/>
      <c r="J30" s="27">
        <f t="shared" si="0"/>
        <v>0.80730151664576322</v>
      </c>
      <c r="K30" s="27">
        <f t="shared" si="1"/>
        <v>0</v>
      </c>
      <c r="L30" s="28">
        <f t="shared" si="2"/>
        <v>16280651.49000001</v>
      </c>
    </row>
    <row r="31" spans="2:12" ht="20.100000000000001" customHeight="1" x14ac:dyDescent="0.25">
      <c r="B31" s="25" t="s">
        <v>44</v>
      </c>
      <c r="C31" s="26">
        <v>152024837</v>
      </c>
      <c r="D31" s="26">
        <v>153757275</v>
      </c>
      <c r="E31" s="55">
        <v>152122423</v>
      </c>
      <c r="F31" s="55">
        <v>143596095.03999993</v>
      </c>
      <c r="G31" s="26">
        <v>115375739.24000001</v>
      </c>
      <c r="H31" s="26"/>
      <c r="I31" s="27"/>
      <c r="J31" s="27">
        <f t="shared" si="0"/>
        <v>0.75844005745293719</v>
      </c>
      <c r="K31" s="27">
        <f t="shared" si="1"/>
        <v>0</v>
      </c>
      <c r="L31" s="28">
        <f t="shared" si="2"/>
        <v>38381535.75999999</v>
      </c>
    </row>
    <row r="32" spans="2:12" ht="20.100000000000001" customHeight="1" x14ac:dyDescent="0.25">
      <c r="B32" s="25" t="s">
        <v>45</v>
      </c>
      <c r="C32" s="26">
        <v>83896944</v>
      </c>
      <c r="D32" s="26">
        <v>93047687</v>
      </c>
      <c r="E32" s="55">
        <v>90614408</v>
      </c>
      <c r="F32" s="55">
        <v>89132888.400000021</v>
      </c>
      <c r="G32" s="26">
        <v>75818681.050000012</v>
      </c>
      <c r="H32" s="26"/>
      <c r="I32" s="27"/>
      <c r="J32" s="27">
        <f t="shared" si="0"/>
        <v>0.83671772208675699</v>
      </c>
      <c r="K32" s="27">
        <f t="shared" si="1"/>
        <v>0</v>
      </c>
      <c r="L32" s="28">
        <f t="shared" si="2"/>
        <v>17229005.949999988</v>
      </c>
    </row>
    <row r="33" spans="2:14" ht="20.100000000000001" customHeight="1" x14ac:dyDescent="0.25">
      <c r="B33" s="25" t="s">
        <v>46</v>
      </c>
      <c r="C33" s="26">
        <v>42251922</v>
      </c>
      <c r="D33" s="26">
        <v>53959483</v>
      </c>
      <c r="E33" s="55">
        <v>55533177</v>
      </c>
      <c r="F33" s="55">
        <v>52385657.140000008</v>
      </c>
      <c r="G33" s="26">
        <v>43594804.020000003</v>
      </c>
      <c r="H33" s="26"/>
      <c r="I33" s="27"/>
      <c r="J33" s="27">
        <f t="shared" si="0"/>
        <v>0.78502269049004714</v>
      </c>
      <c r="K33" s="27">
        <f t="shared" si="1"/>
        <v>0</v>
      </c>
      <c r="L33" s="28">
        <f t="shared" si="2"/>
        <v>10364678.979999997</v>
      </c>
    </row>
    <row r="34" spans="2:14" ht="20.100000000000001" customHeight="1" x14ac:dyDescent="0.25">
      <c r="B34" s="25" t="s">
        <v>47</v>
      </c>
      <c r="C34" s="26">
        <v>100287225</v>
      </c>
      <c r="D34" s="26">
        <v>108120623</v>
      </c>
      <c r="E34" s="55">
        <v>109586229</v>
      </c>
      <c r="F34" s="55">
        <v>105022359.03000005</v>
      </c>
      <c r="G34" s="26">
        <v>87701889.249999985</v>
      </c>
      <c r="H34" s="26"/>
      <c r="I34" s="27"/>
      <c r="J34" s="27">
        <f t="shared" si="0"/>
        <v>0.80030027541142956</v>
      </c>
      <c r="K34" s="27">
        <f t="shared" si="1"/>
        <v>0</v>
      </c>
      <c r="L34" s="28">
        <f t="shared" si="2"/>
        <v>20418733.750000015</v>
      </c>
    </row>
    <row r="35" spans="2:14" ht="20.100000000000001" customHeight="1" x14ac:dyDescent="0.25">
      <c r="B35" s="25" t="s">
        <v>49</v>
      </c>
      <c r="C35" s="26">
        <v>2267878941</v>
      </c>
      <c r="D35" s="26">
        <v>2016450474</v>
      </c>
      <c r="E35" s="55">
        <f>1831052034+36700000</f>
        <v>1867752034</v>
      </c>
      <c r="F35" s="55">
        <v>1865613976.6999989</v>
      </c>
      <c r="G35" s="26">
        <v>1488800904.4300001</v>
      </c>
      <c r="H35" s="26"/>
      <c r="I35" s="27"/>
      <c r="J35" s="27">
        <f t="shared" si="0"/>
        <v>0.79710843694897027</v>
      </c>
      <c r="K35" s="27">
        <f t="shared" si="1"/>
        <v>0</v>
      </c>
      <c r="L35" s="28">
        <f t="shared" si="2"/>
        <v>527649569.56999993</v>
      </c>
    </row>
    <row r="36" spans="2:14" ht="20.100000000000001" customHeight="1" x14ac:dyDescent="0.25">
      <c r="B36" s="25" t="s">
        <v>50</v>
      </c>
      <c r="C36" s="26">
        <v>1156631592</v>
      </c>
      <c r="D36" s="26">
        <v>1409045667</v>
      </c>
      <c r="E36" s="55">
        <v>1412517426</v>
      </c>
      <c r="F36" s="55">
        <v>1303758720.3600001</v>
      </c>
      <c r="G36" s="26">
        <v>1276875086.8</v>
      </c>
      <c r="H36" s="26"/>
      <c r="I36" s="27"/>
      <c r="J36" s="27">
        <f t="shared" si="0"/>
        <v>0.90397121005146452</v>
      </c>
      <c r="K36" s="27">
        <f t="shared" si="1"/>
        <v>0</v>
      </c>
      <c r="L36" s="28">
        <f t="shared" si="2"/>
        <v>132170580.20000005</v>
      </c>
    </row>
    <row r="37" spans="2:14" ht="20.100000000000001" customHeight="1" x14ac:dyDescent="0.25">
      <c r="B37" s="25" t="s">
        <v>51</v>
      </c>
      <c r="C37" s="26">
        <v>166765343</v>
      </c>
      <c r="D37" s="26">
        <v>167829053</v>
      </c>
      <c r="E37" s="55">
        <v>172791091</v>
      </c>
      <c r="F37" s="55">
        <v>165032237.21999997</v>
      </c>
      <c r="G37" s="26">
        <v>139183331.49999997</v>
      </c>
      <c r="H37" s="26"/>
      <c r="I37" s="27"/>
      <c r="J37" s="27">
        <f t="shared" si="0"/>
        <v>0.8055006232931301</v>
      </c>
      <c r="K37" s="27">
        <f t="shared" si="1"/>
        <v>0</v>
      </c>
      <c r="L37" s="28">
        <f t="shared" si="2"/>
        <v>28645721.50000003</v>
      </c>
    </row>
    <row r="38" spans="2:14" ht="20.100000000000001" customHeight="1" x14ac:dyDescent="0.25">
      <c r="B38" s="25" t="s">
        <v>52</v>
      </c>
      <c r="C38" s="26">
        <v>43073883</v>
      </c>
      <c r="D38" s="26">
        <v>49155651</v>
      </c>
      <c r="E38" s="55">
        <v>49189281</v>
      </c>
      <c r="F38" s="55">
        <v>44729935.990000002</v>
      </c>
      <c r="G38" s="26">
        <v>39231895.539999992</v>
      </c>
      <c r="H38" s="26"/>
      <c r="I38" s="27"/>
      <c r="J38" s="27">
        <f t="shared" si="0"/>
        <v>0.79757001408497907</v>
      </c>
      <c r="K38" s="27">
        <f t="shared" si="1"/>
        <v>0</v>
      </c>
      <c r="L38" s="28">
        <f t="shared" si="2"/>
        <v>9923755.4600000083</v>
      </c>
    </row>
    <row r="39" spans="2:14" ht="20.100000000000001" customHeight="1" x14ac:dyDescent="0.25">
      <c r="B39" s="25" t="s">
        <v>53</v>
      </c>
      <c r="C39" s="26">
        <v>130842255</v>
      </c>
      <c r="D39" s="26">
        <v>143092131</v>
      </c>
      <c r="E39" s="55">
        <v>143916707</v>
      </c>
      <c r="F39" s="55">
        <v>137270183.12</v>
      </c>
      <c r="G39" s="26">
        <v>120481839.77000004</v>
      </c>
      <c r="H39" s="26"/>
      <c r="I39" s="27"/>
      <c r="J39" s="27">
        <f t="shared" si="0"/>
        <v>0.83716367808499148</v>
      </c>
      <c r="K39" s="27">
        <f t="shared" si="1"/>
        <v>0</v>
      </c>
      <c r="L39" s="28">
        <f t="shared" si="2"/>
        <v>22610291.229999959</v>
      </c>
    </row>
    <row r="40" spans="2:14" ht="20.100000000000001" customHeight="1" x14ac:dyDescent="0.25">
      <c r="B40" s="25" t="s">
        <v>54</v>
      </c>
      <c r="C40" s="26">
        <v>351195855</v>
      </c>
      <c r="D40" s="26">
        <v>358096122</v>
      </c>
      <c r="E40" s="55">
        <v>347835626</v>
      </c>
      <c r="F40" s="55">
        <v>336836101.37000012</v>
      </c>
      <c r="G40" s="26">
        <v>277623488.16000009</v>
      </c>
      <c r="H40" s="26"/>
      <c r="I40" s="27"/>
      <c r="J40" s="27">
        <f t="shared" si="0"/>
        <v>0.79814563951537298</v>
      </c>
      <c r="K40" s="27">
        <f t="shared" si="1"/>
        <v>0</v>
      </c>
      <c r="L40" s="28">
        <f t="shared" si="2"/>
        <v>80472633.839999914</v>
      </c>
    </row>
    <row r="41" spans="2:14" ht="20.100000000000001" customHeight="1" x14ac:dyDescent="0.25">
      <c r="B41" s="25" t="s">
        <v>55</v>
      </c>
      <c r="C41" s="26">
        <v>429401280</v>
      </c>
      <c r="D41" s="26">
        <v>448110141</v>
      </c>
      <c r="E41" s="55">
        <v>435916106</v>
      </c>
      <c r="F41" s="55">
        <v>431929584.62999994</v>
      </c>
      <c r="G41" s="26">
        <v>359154588.20000005</v>
      </c>
      <c r="H41" s="26"/>
      <c r="I41" s="27"/>
      <c r="J41" s="27">
        <f t="shared" si="0"/>
        <v>0.82390758968653488</v>
      </c>
      <c r="K41" s="27">
        <f t="shared" si="1"/>
        <v>0</v>
      </c>
      <c r="L41" s="28">
        <f t="shared" si="2"/>
        <v>88955552.799999952</v>
      </c>
      <c r="N41" s="75"/>
    </row>
    <row r="42" spans="2:14" ht="20.100000000000001" customHeight="1" x14ac:dyDescent="0.25">
      <c r="B42" s="25" t="s">
        <v>56</v>
      </c>
      <c r="C42" s="26">
        <v>415136666</v>
      </c>
      <c r="D42" s="26">
        <v>439930854</v>
      </c>
      <c r="E42" s="55">
        <v>432099549</v>
      </c>
      <c r="F42" s="55">
        <v>413773507.21000004</v>
      </c>
      <c r="G42" s="26">
        <v>350743894.09999996</v>
      </c>
      <c r="H42" s="26"/>
      <c r="I42" s="27"/>
      <c r="J42" s="27">
        <f t="shared" si="0"/>
        <v>0.81172011151532109</v>
      </c>
      <c r="K42" s="27">
        <f t="shared" si="1"/>
        <v>0</v>
      </c>
      <c r="L42" s="28">
        <f t="shared" si="2"/>
        <v>89186959.900000036</v>
      </c>
    </row>
    <row r="43" spans="2:14" ht="20.100000000000001" customHeight="1" x14ac:dyDescent="0.25">
      <c r="B43" s="25" t="s">
        <v>57</v>
      </c>
      <c r="C43" s="26">
        <v>230080234</v>
      </c>
      <c r="D43" s="26">
        <v>239016050</v>
      </c>
      <c r="E43" s="55">
        <v>236756609</v>
      </c>
      <c r="F43" s="55">
        <v>229954784.33000001</v>
      </c>
      <c r="G43" s="26">
        <v>197544302.90000007</v>
      </c>
      <c r="H43" s="26"/>
      <c r="I43" s="27"/>
      <c r="J43" s="27">
        <f t="shared" si="0"/>
        <v>0.83437714256162565</v>
      </c>
      <c r="K43" s="27">
        <f t="shared" si="1"/>
        <v>0</v>
      </c>
      <c r="L43" s="28">
        <f t="shared" si="2"/>
        <v>41471747.099999934</v>
      </c>
    </row>
    <row r="44" spans="2:14" ht="20.100000000000001" customHeight="1" x14ac:dyDescent="0.25">
      <c r="B44" s="25" t="s">
        <v>59</v>
      </c>
      <c r="C44" s="26">
        <v>23047000</v>
      </c>
      <c r="D44" s="26">
        <v>43061200</v>
      </c>
      <c r="E44" s="55">
        <v>43061200</v>
      </c>
      <c r="F44" s="55">
        <v>35119039.730000004</v>
      </c>
      <c r="G44" s="26">
        <v>25354364.719999999</v>
      </c>
      <c r="H44" s="26"/>
      <c r="I44" s="27"/>
      <c r="J44" s="27">
        <f t="shared" ref="J44" si="3">IF(ISERROR(+G44/E44)=TRUE,0,++G44/E44)</f>
        <v>0.58879837812230029</v>
      </c>
      <c r="K44" s="27">
        <f t="shared" ref="K44" si="4">IF(ISERROR(+H44/E44)=TRUE,0,++H44/E44)</f>
        <v>0</v>
      </c>
      <c r="L44" s="28">
        <f t="shared" ref="L44" si="5">+D44-G44</f>
        <v>17706835.280000001</v>
      </c>
    </row>
    <row r="45" spans="2:14" ht="20.100000000000001" customHeight="1" x14ac:dyDescent="0.25">
      <c r="B45" s="25" t="s">
        <v>62</v>
      </c>
      <c r="C45" s="26">
        <v>144634184</v>
      </c>
      <c r="D45" s="26">
        <v>157974761</v>
      </c>
      <c r="E45" s="55">
        <v>156525758</v>
      </c>
      <c r="F45" s="55">
        <v>150103701.0500001</v>
      </c>
      <c r="G45" s="26">
        <v>129581708.73</v>
      </c>
      <c r="H45" s="26"/>
      <c r="I45" s="27"/>
      <c r="J45" s="27">
        <f t="shared" ref="J45" si="6">IF(ISERROR(+G45/E45)=TRUE,0,++G45/E45)</f>
        <v>0.82786188283464501</v>
      </c>
      <c r="K45" s="27">
        <f t="shared" ref="K45" si="7">IF(ISERROR(+H45/E45)=TRUE,0,++H45/E45)</f>
        <v>0</v>
      </c>
      <c r="L45" s="28">
        <f t="shared" ref="L45" si="8">+D45-G45</f>
        <v>28393052.269999996</v>
      </c>
    </row>
    <row r="46" spans="2:14" ht="23.25" customHeight="1" x14ac:dyDescent="0.25">
      <c r="B46" s="50" t="s">
        <v>4</v>
      </c>
      <c r="C46" s="51">
        <f t="shared" ref="C46:H46" si="9">SUM(C13:C45)</f>
        <v>10778179170</v>
      </c>
      <c r="D46" s="51">
        <f t="shared" si="9"/>
        <v>10338279119</v>
      </c>
      <c r="E46" s="51">
        <f t="shared" si="9"/>
        <v>9935380050</v>
      </c>
      <c r="F46" s="51">
        <f t="shared" si="9"/>
        <v>9586190707.2299976</v>
      </c>
      <c r="G46" s="51">
        <f t="shared" si="9"/>
        <v>8115807416.9899969</v>
      </c>
      <c r="H46" s="51">
        <f t="shared" si="9"/>
        <v>0</v>
      </c>
      <c r="I46" s="52">
        <f>IF(ISERROR(+#REF!/E46)=TRUE,0,++#REF!/E46)</f>
        <v>0</v>
      </c>
      <c r="J46" s="52">
        <f>IF(ISERROR(+G46/E46)=TRUE,0,++G46/E46)</f>
        <v>0.81685928229690585</v>
      </c>
      <c r="K46" s="52">
        <f>IF(ISERROR(+H46/E46)=TRUE,0,++H46/E46)</f>
        <v>0</v>
      </c>
      <c r="L46" s="53">
        <f>SUM(L13:L45)</f>
        <v>2222471702.0100026</v>
      </c>
    </row>
    <row r="47" spans="2:14" x14ac:dyDescent="0.2">
      <c r="B47" s="11" t="s">
        <v>99</v>
      </c>
    </row>
    <row r="48" spans="2:14" s="22" customFormat="1" x14ac:dyDescent="0.2">
      <c r="B48" s="11"/>
    </row>
    <row r="49" spans="2:12" s="22" customFormat="1" x14ac:dyDescent="0.25">
      <c r="K49" s="23"/>
    </row>
    <row r="50" spans="2:12" s="22" customFormat="1" x14ac:dyDescent="0.25">
      <c r="K50" s="23"/>
    </row>
    <row r="51" spans="2:12" s="22" customFormat="1" x14ac:dyDescent="0.25">
      <c r="C51" s="22">
        <v>1000000</v>
      </c>
      <c r="K51" s="23"/>
    </row>
    <row r="52" spans="2:12" s="22" customFormat="1" ht="44.25" customHeight="1" x14ac:dyDescent="0.25">
      <c r="B52" s="30" t="s">
        <v>23</v>
      </c>
      <c r="C52" s="30" t="s">
        <v>3</v>
      </c>
      <c r="D52" s="30" t="s">
        <v>2</v>
      </c>
      <c r="E52" s="31" t="s">
        <v>18</v>
      </c>
      <c r="F52" s="31" t="s">
        <v>19</v>
      </c>
      <c r="G52" s="31" t="str">
        <f>MID(G11,1,25)</f>
        <v>DEVENGADO
A OCTUBRE
(4)</v>
      </c>
      <c r="H52" s="32" t="s">
        <v>15</v>
      </c>
      <c r="I52" s="77"/>
      <c r="J52" s="77"/>
      <c r="K52" s="77"/>
      <c r="L52" s="31"/>
    </row>
    <row r="53" spans="2:12" s="22" customFormat="1" x14ac:dyDescent="0.25">
      <c r="B53" s="22" t="s">
        <v>24</v>
      </c>
      <c r="C53" s="64">
        <f>+C46/$C$51</f>
        <v>10778.179169999999</v>
      </c>
      <c r="D53" s="64">
        <f>+D46/$C$51</f>
        <v>10338.279119000001</v>
      </c>
      <c r="E53" s="22">
        <f>+E46/$C$51</f>
        <v>9935.3800499999998</v>
      </c>
      <c r="F53" s="64">
        <f>+F46/$C$51</f>
        <v>9586.1907072299982</v>
      </c>
      <c r="G53" s="64">
        <f>+G46/$C$51</f>
        <v>8115.8074169899974</v>
      </c>
      <c r="H53" s="34"/>
      <c r="I53" s="35"/>
      <c r="J53" s="35"/>
      <c r="K53" s="35"/>
      <c r="L53" s="36"/>
    </row>
    <row r="54" spans="2:12" s="22" customFormat="1" x14ac:dyDescent="0.25">
      <c r="C54" s="33"/>
      <c r="D54" s="33"/>
      <c r="F54" s="33"/>
      <c r="G54" s="33"/>
      <c r="H54" s="37"/>
      <c r="I54" s="35"/>
      <c r="J54" s="35"/>
      <c r="K54" s="35"/>
      <c r="L54" s="36"/>
    </row>
    <row r="55" spans="2:12" s="22" customFormat="1" x14ac:dyDescent="0.25">
      <c r="C55" s="33"/>
      <c r="D55" s="33"/>
      <c r="F55" s="33"/>
      <c r="G55" s="33"/>
      <c r="H55" s="37"/>
      <c r="I55" s="35"/>
      <c r="J55" s="35"/>
      <c r="K55" s="35"/>
      <c r="L55" s="36"/>
    </row>
    <row r="56" spans="2:12" s="22" customFormat="1" x14ac:dyDescent="0.25">
      <c r="C56" s="33"/>
      <c r="D56" s="33"/>
      <c r="F56" s="33"/>
      <c r="G56" s="33"/>
      <c r="H56" s="37"/>
      <c r="I56" s="35"/>
      <c r="J56" s="35"/>
      <c r="K56" s="35"/>
      <c r="L56" s="36"/>
    </row>
    <row r="57" spans="2:12" s="22" customFormat="1" x14ac:dyDescent="0.25">
      <c r="K57" s="23"/>
    </row>
    <row r="58" spans="2:12" s="22" customFormat="1" x14ac:dyDescent="0.25">
      <c r="K58" s="23"/>
    </row>
    <row r="59" spans="2:12" s="22" customFormat="1" x14ac:dyDescent="0.25">
      <c r="K59" s="23"/>
    </row>
    <row r="60" spans="2:12" s="22" customFormat="1" x14ac:dyDescent="0.25">
      <c r="K60" s="23"/>
    </row>
    <row r="61" spans="2:12" s="22" customFormat="1" x14ac:dyDescent="0.25">
      <c r="K61" s="23"/>
    </row>
    <row r="62" spans="2:12" s="22" customFormat="1" x14ac:dyDescent="0.25">
      <c r="K62" s="23"/>
    </row>
    <row r="63" spans="2:12" s="22" customFormat="1" x14ac:dyDescent="0.25">
      <c r="K63" s="23"/>
    </row>
    <row r="64" spans="2:12" s="22" customFormat="1" x14ac:dyDescent="0.25">
      <c r="K64" s="23"/>
    </row>
    <row r="65" spans="11:11" s="22" customFormat="1" x14ac:dyDescent="0.25">
      <c r="K65" s="23"/>
    </row>
    <row r="66" spans="11:11" s="22" customFormat="1" x14ac:dyDescent="0.25">
      <c r="K66" s="23"/>
    </row>
    <row r="67" spans="11:11" s="22" customFormat="1" x14ac:dyDescent="0.25">
      <c r="K67" s="23"/>
    </row>
    <row r="68" spans="11:11" s="22" customFormat="1" x14ac:dyDescent="0.25">
      <c r="K68" s="23"/>
    </row>
    <row r="69" spans="11:11" s="22" customFormat="1" x14ac:dyDescent="0.25">
      <c r="K69" s="23"/>
    </row>
    <row r="70" spans="11:11" s="22" customFormat="1" x14ac:dyDescent="0.25">
      <c r="K70" s="23"/>
    </row>
    <row r="71" spans="11:11" s="22" customFormat="1" x14ac:dyDescent="0.25">
      <c r="K71" s="23"/>
    </row>
    <row r="72" spans="11:11" s="22" customFormat="1" x14ac:dyDescent="0.25">
      <c r="K72" s="23"/>
    </row>
  </sheetData>
  <mergeCells count="11">
    <mergeCell ref="B6:L6"/>
    <mergeCell ref="I52:K52"/>
    <mergeCell ref="L11:L12"/>
    <mergeCell ref="H11:H12"/>
    <mergeCell ref="C11:D11"/>
    <mergeCell ref="B11:B12"/>
    <mergeCell ref="F11:F12"/>
    <mergeCell ref="G11:G12"/>
    <mergeCell ref="I10:K10"/>
    <mergeCell ref="E11:E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59"/>
  <sheetViews>
    <sheetView showGridLines="0" zoomScale="130" zoomScaleNormal="130" workbookViewId="0">
      <selection activeCell="B13" sqref="B13"/>
    </sheetView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6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67</v>
      </c>
      <c r="C13" s="8">
        <v>0</v>
      </c>
      <c r="D13" s="8">
        <v>52900596</v>
      </c>
      <c r="E13" s="54">
        <v>30297477</v>
      </c>
      <c r="F13" s="54">
        <v>19061073.890000001</v>
      </c>
      <c r="G13" s="8">
        <v>10664182.409999998</v>
      </c>
      <c r="H13" s="8"/>
      <c r="I13" s="12">
        <f>IF(ISERROR(+#REF!/E13)=TRUE,0,++#REF!/E13)</f>
        <v>0</v>
      </c>
      <c r="J13" s="12">
        <f>IF(ISERROR(+G13/E13)=TRUE,0,++G13/E13)</f>
        <v>0.35198252349527315</v>
      </c>
      <c r="K13" s="12">
        <f>IF(ISERROR(+H13/E13)=TRUE,0,++H13/E13)</f>
        <v>0</v>
      </c>
      <c r="L13" s="14">
        <f>+D13-G13</f>
        <v>42236413.590000004</v>
      </c>
    </row>
    <row r="14" spans="1:13" ht="20.100000000000001" customHeight="1" x14ac:dyDescent="0.25">
      <c r="B14" s="7" t="s">
        <v>68</v>
      </c>
      <c r="C14" s="9">
        <v>0</v>
      </c>
      <c r="D14" s="9">
        <v>518611</v>
      </c>
      <c r="E14" s="56">
        <v>1105445</v>
      </c>
      <c r="F14" s="57">
        <v>301762.83</v>
      </c>
      <c r="G14" s="9">
        <v>102825.97</v>
      </c>
      <c r="H14" s="9"/>
      <c r="I14" s="13">
        <f>IF(ISERROR(+#REF!/E14)=TRUE,0,++#REF!/E14)</f>
        <v>0</v>
      </c>
      <c r="J14" s="13">
        <f t="shared" ref="J14:J43" si="0">IF(ISERROR(+G14/E14)=TRUE,0,++G14/E14)</f>
        <v>9.3017716847061588E-2</v>
      </c>
      <c r="K14" s="13">
        <f t="shared" ref="K14:K43" si="1">IF(ISERROR(+H14/E14)=TRUE,0,++H14/E14)</f>
        <v>0</v>
      </c>
      <c r="L14" s="15">
        <f t="shared" ref="L14:L43" si="2">+D14-G14</f>
        <v>415785.03</v>
      </c>
    </row>
    <row r="15" spans="1:13" ht="20.100000000000001" customHeight="1" x14ac:dyDescent="0.25">
      <c r="B15" s="7" t="s">
        <v>69</v>
      </c>
      <c r="C15" s="9">
        <v>327959</v>
      </c>
      <c r="D15" s="9">
        <v>1168120</v>
      </c>
      <c r="E15" s="56">
        <v>2668720</v>
      </c>
      <c r="F15" s="57">
        <v>1062514.9500000002</v>
      </c>
      <c r="G15" s="9">
        <v>808803.37000000011</v>
      </c>
      <c r="H15" s="9"/>
      <c r="I15" s="13"/>
      <c r="J15" s="13">
        <f t="shared" si="0"/>
        <v>0.30306790146587131</v>
      </c>
      <c r="K15" s="13">
        <f t="shared" si="1"/>
        <v>0</v>
      </c>
      <c r="L15" s="15">
        <f t="shared" si="2"/>
        <v>359316.62999999989</v>
      </c>
    </row>
    <row r="16" spans="1:13" ht="20.100000000000001" customHeight="1" x14ac:dyDescent="0.25">
      <c r="B16" s="7" t="s">
        <v>70</v>
      </c>
      <c r="C16" s="9">
        <v>0</v>
      </c>
      <c r="D16" s="9">
        <v>9249840</v>
      </c>
      <c r="E16" s="56">
        <v>11284391</v>
      </c>
      <c r="F16" s="57">
        <v>4754999.6899999995</v>
      </c>
      <c r="G16" s="9">
        <v>3064092.32</v>
      </c>
      <c r="H16" s="9"/>
      <c r="I16" s="13"/>
      <c r="J16" s="13">
        <f t="shared" si="0"/>
        <v>0.2715336893235975</v>
      </c>
      <c r="K16" s="13">
        <f t="shared" si="1"/>
        <v>0</v>
      </c>
      <c r="L16" s="15">
        <f t="shared" si="2"/>
        <v>6185747.6799999997</v>
      </c>
    </row>
    <row r="17" spans="2:12" ht="20.100000000000001" customHeight="1" x14ac:dyDescent="0.25">
      <c r="B17" s="7" t="s">
        <v>71</v>
      </c>
      <c r="C17" s="9">
        <v>327959</v>
      </c>
      <c r="D17" s="9">
        <v>2722909</v>
      </c>
      <c r="E17" s="56">
        <v>3659710</v>
      </c>
      <c r="F17" s="57">
        <v>1692042.6800000002</v>
      </c>
      <c r="G17" s="9">
        <v>786259.72</v>
      </c>
      <c r="H17" s="9"/>
      <c r="I17" s="13"/>
      <c r="J17" s="13">
        <f t="shared" si="0"/>
        <v>0.2148420831158753</v>
      </c>
      <c r="K17" s="13">
        <f t="shared" si="1"/>
        <v>0</v>
      </c>
      <c r="L17" s="15">
        <f t="shared" si="2"/>
        <v>1936649.28</v>
      </c>
    </row>
    <row r="18" spans="2:12" ht="20.100000000000001" customHeight="1" x14ac:dyDescent="0.25">
      <c r="B18" s="7" t="s">
        <v>72</v>
      </c>
      <c r="C18" s="9">
        <v>0</v>
      </c>
      <c r="D18" s="9">
        <v>3399998</v>
      </c>
      <c r="E18" s="56">
        <v>5416887</v>
      </c>
      <c r="F18" s="57">
        <v>2565210.8199999998</v>
      </c>
      <c r="G18" s="9">
        <v>1879906.4700000002</v>
      </c>
      <c r="H18" s="9"/>
      <c r="I18" s="13"/>
      <c r="J18" s="13">
        <f t="shared" si="0"/>
        <v>0.34704553925529558</v>
      </c>
      <c r="K18" s="13">
        <f t="shared" si="1"/>
        <v>0</v>
      </c>
      <c r="L18" s="15">
        <f t="shared" si="2"/>
        <v>1520091.5299999998</v>
      </c>
    </row>
    <row r="19" spans="2:12" ht="20.100000000000001" customHeight="1" x14ac:dyDescent="0.25">
      <c r="B19" s="7" t="s">
        <v>73</v>
      </c>
      <c r="C19" s="9">
        <v>0</v>
      </c>
      <c r="D19" s="9">
        <v>2211381</v>
      </c>
      <c r="E19" s="56">
        <v>4204088</v>
      </c>
      <c r="F19" s="57">
        <v>1367804.7500000002</v>
      </c>
      <c r="G19" s="9">
        <v>930445.66</v>
      </c>
      <c r="H19" s="9"/>
      <c r="I19" s="13"/>
      <c r="J19" s="13">
        <f t="shared" si="0"/>
        <v>0.22131926353587272</v>
      </c>
      <c r="K19" s="13">
        <f t="shared" si="1"/>
        <v>0</v>
      </c>
      <c r="L19" s="15">
        <f t="shared" si="2"/>
        <v>1280935.3399999999</v>
      </c>
    </row>
    <row r="20" spans="2:12" ht="20.100000000000001" customHeight="1" x14ac:dyDescent="0.25">
      <c r="B20" s="7" t="s">
        <v>74</v>
      </c>
      <c r="C20" s="9">
        <v>0</v>
      </c>
      <c r="D20" s="9">
        <v>3867002</v>
      </c>
      <c r="E20" s="56">
        <v>4255002</v>
      </c>
      <c r="F20" s="57">
        <v>1753553.9199999999</v>
      </c>
      <c r="G20" s="9">
        <v>1705847.92</v>
      </c>
      <c r="H20" s="9"/>
      <c r="I20" s="13"/>
      <c r="J20" s="13">
        <f t="shared" si="0"/>
        <v>0.40090414058559781</v>
      </c>
      <c r="K20" s="13">
        <f t="shared" si="1"/>
        <v>0</v>
      </c>
      <c r="L20" s="15">
        <f t="shared" si="2"/>
        <v>2161154.08</v>
      </c>
    </row>
    <row r="21" spans="2:12" ht="20.100000000000001" customHeight="1" x14ac:dyDescent="0.25">
      <c r="B21" s="7" t="s">
        <v>75</v>
      </c>
      <c r="C21" s="9">
        <v>0</v>
      </c>
      <c r="D21" s="9">
        <v>155363</v>
      </c>
      <c r="E21" s="56">
        <v>2457524</v>
      </c>
      <c r="F21" s="57">
        <v>148725</v>
      </c>
      <c r="G21" s="9">
        <v>148725</v>
      </c>
      <c r="H21" s="9"/>
      <c r="I21" s="13"/>
      <c r="J21" s="13">
        <f t="shared" si="0"/>
        <v>6.0518228916584337E-2</v>
      </c>
      <c r="K21" s="13">
        <f t="shared" si="1"/>
        <v>0</v>
      </c>
      <c r="L21" s="15">
        <f t="shared" si="2"/>
        <v>6638</v>
      </c>
    </row>
    <row r="22" spans="2:12" ht="20.100000000000001" customHeight="1" x14ac:dyDescent="0.25">
      <c r="B22" s="7" t="s">
        <v>76</v>
      </c>
      <c r="C22" s="9">
        <v>327959</v>
      </c>
      <c r="D22" s="9">
        <v>1684115</v>
      </c>
      <c r="E22" s="56">
        <v>2019115</v>
      </c>
      <c r="F22" s="57">
        <v>31400</v>
      </c>
      <c r="G22" s="9">
        <v>23400</v>
      </c>
      <c r="H22" s="9"/>
      <c r="I22" s="13"/>
      <c r="J22" s="13">
        <f t="shared" si="0"/>
        <v>1.1589235878095107E-2</v>
      </c>
      <c r="K22" s="13">
        <f t="shared" si="1"/>
        <v>0</v>
      </c>
      <c r="L22" s="15">
        <f t="shared" si="2"/>
        <v>1660715</v>
      </c>
    </row>
    <row r="23" spans="2:12" ht="20.100000000000001" customHeight="1" x14ac:dyDescent="0.25">
      <c r="B23" s="7" t="s">
        <v>77</v>
      </c>
      <c r="C23" s="9">
        <v>0</v>
      </c>
      <c r="D23" s="9">
        <v>3097568</v>
      </c>
      <c r="E23" s="56">
        <v>5482727</v>
      </c>
      <c r="F23" s="57">
        <v>2530919.2000000002</v>
      </c>
      <c r="G23" s="9">
        <v>2380881.7000000002</v>
      </c>
      <c r="H23" s="9"/>
      <c r="I23" s="13"/>
      <c r="J23" s="13">
        <f t="shared" si="0"/>
        <v>0.43425136797801533</v>
      </c>
      <c r="K23" s="13">
        <f t="shared" si="1"/>
        <v>0</v>
      </c>
      <c r="L23" s="15">
        <f t="shared" si="2"/>
        <v>716686.29999999981</v>
      </c>
    </row>
    <row r="24" spans="2:12" ht="20.100000000000001" customHeight="1" x14ac:dyDescent="0.25">
      <c r="B24" s="7" t="s">
        <v>78</v>
      </c>
      <c r="C24" s="9">
        <v>0</v>
      </c>
      <c r="D24" s="9">
        <v>1876701</v>
      </c>
      <c r="E24" s="56">
        <v>5137377</v>
      </c>
      <c r="F24" s="57">
        <v>1023549.7599999999</v>
      </c>
      <c r="G24" s="9">
        <v>869568.24000000011</v>
      </c>
      <c r="H24" s="9"/>
      <c r="I24" s="13"/>
      <c r="J24" s="13">
        <f t="shared" si="0"/>
        <v>0.16926307724739689</v>
      </c>
      <c r="K24" s="13">
        <f t="shared" si="1"/>
        <v>0</v>
      </c>
      <c r="L24" s="15">
        <f t="shared" si="2"/>
        <v>1007132.7599999999</v>
      </c>
    </row>
    <row r="25" spans="2:12" ht="20.100000000000001" customHeight="1" x14ac:dyDescent="0.25">
      <c r="B25" s="7" t="s">
        <v>79</v>
      </c>
      <c r="C25" s="9">
        <v>0</v>
      </c>
      <c r="D25" s="9">
        <v>4313716</v>
      </c>
      <c r="E25" s="56">
        <v>5919750</v>
      </c>
      <c r="F25" s="57">
        <v>4217589.7599999998</v>
      </c>
      <c r="G25" s="9">
        <v>3692547.61</v>
      </c>
      <c r="H25" s="9"/>
      <c r="I25" s="13"/>
      <c r="J25" s="13">
        <f t="shared" si="0"/>
        <v>0.62376749187043368</v>
      </c>
      <c r="K25" s="13">
        <f t="shared" si="1"/>
        <v>0</v>
      </c>
      <c r="L25" s="15">
        <f t="shared" si="2"/>
        <v>621168.39000000013</v>
      </c>
    </row>
    <row r="26" spans="2:12" ht="20.100000000000001" customHeight="1" x14ac:dyDescent="0.25">
      <c r="B26" s="7" t="s">
        <v>80</v>
      </c>
      <c r="C26" s="9">
        <v>0</v>
      </c>
      <c r="D26" s="9">
        <v>2807746</v>
      </c>
      <c r="E26" s="56">
        <v>5269975</v>
      </c>
      <c r="F26" s="57">
        <v>2424692.21</v>
      </c>
      <c r="G26" s="9">
        <v>2327170.8699999996</v>
      </c>
      <c r="H26" s="9"/>
      <c r="I26" s="13"/>
      <c r="J26" s="13">
        <f t="shared" si="0"/>
        <v>0.44159049521107779</v>
      </c>
      <c r="K26" s="13">
        <f t="shared" si="1"/>
        <v>0</v>
      </c>
      <c r="L26" s="15">
        <f t="shared" si="2"/>
        <v>480575.13000000035</v>
      </c>
    </row>
    <row r="27" spans="2:12" ht="20.100000000000001" customHeight="1" x14ac:dyDescent="0.25">
      <c r="B27" s="7" t="s">
        <v>81</v>
      </c>
      <c r="C27" s="9">
        <v>0</v>
      </c>
      <c r="D27" s="9">
        <v>3219630</v>
      </c>
      <c r="E27" s="56">
        <v>4766383</v>
      </c>
      <c r="F27" s="57">
        <v>2590405.9799999995</v>
      </c>
      <c r="G27" s="9">
        <v>2547913.15</v>
      </c>
      <c r="H27" s="9"/>
      <c r="I27" s="13"/>
      <c r="J27" s="13">
        <f t="shared" si="0"/>
        <v>0.53455904613624206</v>
      </c>
      <c r="K27" s="13">
        <f t="shared" si="1"/>
        <v>0</v>
      </c>
      <c r="L27" s="15">
        <f t="shared" si="2"/>
        <v>671716.85000000009</v>
      </c>
    </row>
    <row r="28" spans="2:12" ht="20.100000000000001" customHeight="1" x14ac:dyDescent="0.25">
      <c r="B28" s="7" t="s">
        <v>82</v>
      </c>
      <c r="C28" s="9">
        <v>0</v>
      </c>
      <c r="D28" s="9">
        <v>3031926</v>
      </c>
      <c r="E28" s="56">
        <v>3031926</v>
      </c>
      <c r="F28" s="57">
        <v>2067909.2000000002</v>
      </c>
      <c r="G28" s="9">
        <v>1571028.49</v>
      </c>
      <c r="H28" s="9"/>
      <c r="I28" s="13"/>
      <c r="J28" s="13">
        <f t="shared" si="0"/>
        <v>0.51816188455786849</v>
      </c>
      <c r="K28" s="13">
        <f t="shared" si="1"/>
        <v>0</v>
      </c>
      <c r="L28" s="15">
        <f t="shared" si="2"/>
        <v>1460897.51</v>
      </c>
    </row>
    <row r="29" spans="2:12" ht="20.100000000000001" customHeight="1" x14ac:dyDescent="0.25">
      <c r="B29" s="7" t="s">
        <v>83</v>
      </c>
      <c r="C29" s="9">
        <v>0</v>
      </c>
      <c r="D29" s="9">
        <v>269943</v>
      </c>
      <c r="E29" s="56">
        <v>1586423</v>
      </c>
      <c r="F29" s="57">
        <v>251397.94999999998</v>
      </c>
      <c r="G29" s="9">
        <v>69057.789999999994</v>
      </c>
      <c r="H29" s="9"/>
      <c r="I29" s="13"/>
      <c r="J29" s="13">
        <f t="shared" si="0"/>
        <v>4.3530502268310525E-2</v>
      </c>
      <c r="K29" s="13">
        <f t="shared" si="1"/>
        <v>0</v>
      </c>
      <c r="L29" s="15">
        <f t="shared" si="2"/>
        <v>200885.21000000002</v>
      </c>
    </row>
    <row r="30" spans="2:12" ht="20.100000000000001" customHeight="1" x14ac:dyDescent="0.25">
      <c r="B30" s="7" t="s">
        <v>84</v>
      </c>
      <c r="C30" s="9">
        <v>0</v>
      </c>
      <c r="D30" s="9">
        <v>947830</v>
      </c>
      <c r="E30" s="56">
        <v>1993592</v>
      </c>
      <c r="F30" s="57">
        <v>885688.65999999992</v>
      </c>
      <c r="G30" s="9">
        <v>748276.35</v>
      </c>
      <c r="H30" s="9"/>
      <c r="I30" s="13"/>
      <c r="J30" s="13">
        <f t="shared" si="0"/>
        <v>0.37534076681688128</v>
      </c>
      <c r="K30" s="13">
        <f t="shared" si="1"/>
        <v>0</v>
      </c>
      <c r="L30" s="15">
        <f t="shared" si="2"/>
        <v>199553.65000000002</v>
      </c>
    </row>
    <row r="31" spans="2:12" ht="20.100000000000001" customHeight="1" x14ac:dyDescent="0.25">
      <c r="B31" s="7" t="s">
        <v>85</v>
      </c>
      <c r="C31" s="9">
        <v>0</v>
      </c>
      <c r="D31" s="9">
        <v>1721352</v>
      </c>
      <c r="E31" s="56">
        <v>2056352</v>
      </c>
      <c r="F31" s="57">
        <v>1394845.1400000001</v>
      </c>
      <c r="G31" s="9">
        <v>1147421.01</v>
      </c>
      <c r="H31" s="9"/>
      <c r="I31" s="13"/>
      <c r="J31" s="13">
        <f t="shared" si="0"/>
        <v>0.55798861770747421</v>
      </c>
      <c r="K31" s="13">
        <f t="shared" si="1"/>
        <v>0</v>
      </c>
      <c r="L31" s="15">
        <f t="shared" si="2"/>
        <v>573930.99</v>
      </c>
    </row>
    <row r="32" spans="2:12" ht="20.100000000000001" customHeight="1" x14ac:dyDescent="0.25">
      <c r="B32" s="7" t="s">
        <v>86</v>
      </c>
      <c r="C32" s="9">
        <v>327959</v>
      </c>
      <c r="D32" s="9">
        <v>1154491</v>
      </c>
      <c r="E32" s="56">
        <v>2101591</v>
      </c>
      <c r="F32" s="57">
        <v>886648.88</v>
      </c>
      <c r="G32" s="9">
        <v>726689</v>
      </c>
      <c r="H32" s="9"/>
      <c r="I32" s="13"/>
      <c r="J32" s="13">
        <f t="shared" si="0"/>
        <v>0.34578041112661789</v>
      </c>
      <c r="K32" s="13">
        <f t="shared" si="1"/>
        <v>0</v>
      </c>
      <c r="L32" s="15">
        <f t="shared" si="2"/>
        <v>427802</v>
      </c>
    </row>
    <row r="33" spans="2:12" ht="20.100000000000001" customHeight="1" x14ac:dyDescent="0.25">
      <c r="B33" s="7" t="s">
        <v>87</v>
      </c>
      <c r="C33" s="9">
        <v>0</v>
      </c>
      <c r="D33" s="9">
        <v>867415</v>
      </c>
      <c r="E33" s="56">
        <v>2259825</v>
      </c>
      <c r="F33" s="57">
        <v>770547.37999999989</v>
      </c>
      <c r="G33" s="9">
        <v>770547.38000000012</v>
      </c>
      <c r="H33" s="9"/>
      <c r="I33" s="13"/>
      <c r="J33" s="13">
        <f t="shared" si="0"/>
        <v>0.34097657119467223</v>
      </c>
      <c r="K33" s="13">
        <f t="shared" si="1"/>
        <v>0</v>
      </c>
      <c r="L33" s="15">
        <f t="shared" si="2"/>
        <v>96867.619999999879</v>
      </c>
    </row>
    <row r="34" spans="2:12" ht="20.100000000000001" customHeight="1" x14ac:dyDescent="0.25">
      <c r="B34" s="7" t="s">
        <v>88</v>
      </c>
      <c r="C34" s="9">
        <v>0</v>
      </c>
      <c r="D34" s="9">
        <v>986004</v>
      </c>
      <c r="E34" s="56">
        <v>2242542</v>
      </c>
      <c r="F34" s="57">
        <v>911255.6399999999</v>
      </c>
      <c r="G34" s="9">
        <v>843184.5</v>
      </c>
      <c r="H34" s="9"/>
      <c r="I34" s="13"/>
      <c r="J34" s="13">
        <f t="shared" si="0"/>
        <v>0.37599496464280269</v>
      </c>
      <c r="K34" s="13">
        <f t="shared" si="1"/>
        <v>0</v>
      </c>
      <c r="L34" s="15">
        <f t="shared" si="2"/>
        <v>142819.5</v>
      </c>
    </row>
    <row r="35" spans="2:12" ht="20.100000000000001" customHeight="1" x14ac:dyDescent="0.25">
      <c r="B35" s="7" t="s">
        <v>89</v>
      </c>
      <c r="C35" s="9">
        <v>0</v>
      </c>
      <c r="D35" s="9">
        <v>27100180</v>
      </c>
      <c r="E35" s="56">
        <v>23762087</v>
      </c>
      <c r="F35" s="57">
        <v>14419042.68</v>
      </c>
      <c r="G35" s="9">
        <v>9353139.8499999978</v>
      </c>
      <c r="H35" s="9"/>
      <c r="I35" s="13"/>
      <c r="J35" s="13">
        <f t="shared" si="0"/>
        <v>0.39361609314872037</v>
      </c>
      <c r="K35" s="13">
        <f t="shared" si="1"/>
        <v>0</v>
      </c>
      <c r="L35" s="15">
        <f t="shared" si="2"/>
        <v>17747040.150000002</v>
      </c>
    </row>
    <row r="36" spans="2:12" ht="20.100000000000001" customHeight="1" x14ac:dyDescent="0.25">
      <c r="B36" s="7" t="s">
        <v>90</v>
      </c>
      <c r="C36" s="9">
        <v>1464037</v>
      </c>
      <c r="D36" s="9">
        <v>6711312</v>
      </c>
      <c r="E36" s="56">
        <v>9613964</v>
      </c>
      <c r="F36" s="57">
        <v>5502769.4400000004</v>
      </c>
      <c r="G36" s="9">
        <v>3488427.7399999988</v>
      </c>
      <c r="H36" s="9"/>
      <c r="I36" s="13"/>
      <c r="J36" s="13">
        <f t="shared" si="0"/>
        <v>0.3628500938842707</v>
      </c>
      <c r="K36" s="13">
        <f t="shared" si="1"/>
        <v>0</v>
      </c>
      <c r="L36" s="15">
        <f t="shared" si="2"/>
        <v>3222884.2600000012</v>
      </c>
    </row>
    <row r="37" spans="2:12" ht="20.100000000000001" customHeight="1" x14ac:dyDescent="0.25">
      <c r="B37" s="7" t="s">
        <v>91</v>
      </c>
      <c r="C37" s="9">
        <v>0</v>
      </c>
      <c r="D37" s="9">
        <v>317970</v>
      </c>
      <c r="E37" s="56">
        <v>1529302</v>
      </c>
      <c r="F37" s="57">
        <v>302562.04000000004</v>
      </c>
      <c r="G37" s="9">
        <v>228512.84</v>
      </c>
      <c r="H37" s="9"/>
      <c r="I37" s="13"/>
      <c r="J37" s="13">
        <f t="shared" si="0"/>
        <v>0.14942296550975542</v>
      </c>
      <c r="K37" s="13">
        <f t="shared" si="1"/>
        <v>0</v>
      </c>
      <c r="L37" s="15">
        <f t="shared" si="2"/>
        <v>89457.16</v>
      </c>
    </row>
    <row r="38" spans="2:12" ht="20.100000000000001" customHeight="1" x14ac:dyDescent="0.25">
      <c r="B38" s="7" t="s">
        <v>92</v>
      </c>
      <c r="C38" s="9">
        <v>327959</v>
      </c>
      <c r="D38" s="9">
        <v>3156336</v>
      </c>
      <c r="E38" s="56">
        <v>5350222</v>
      </c>
      <c r="F38" s="57">
        <v>2707891.56</v>
      </c>
      <c r="G38" s="9">
        <v>2381440.5200000005</v>
      </c>
      <c r="H38" s="9"/>
      <c r="I38" s="13"/>
      <c r="J38" s="13">
        <f t="shared" si="0"/>
        <v>0.44511059914897</v>
      </c>
      <c r="K38" s="13">
        <f t="shared" si="1"/>
        <v>0</v>
      </c>
      <c r="L38" s="15">
        <f t="shared" si="2"/>
        <v>774895.47999999952</v>
      </c>
    </row>
    <row r="39" spans="2:12" ht="20.100000000000001" customHeight="1" x14ac:dyDescent="0.25">
      <c r="B39" s="7" t="s">
        <v>93</v>
      </c>
      <c r="C39" s="9">
        <v>0</v>
      </c>
      <c r="D39" s="9">
        <v>5651846</v>
      </c>
      <c r="E39" s="56">
        <v>5596545</v>
      </c>
      <c r="F39" s="57">
        <v>3771603.43</v>
      </c>
      <c r="G39" s="9">
        <v>3075648.8</v>
      </c>
      <c r="H39" s="9"/>
      <c r="I39" s="13"/>
      <c r="J39" s="13">
        <f t="shared" si="0"/>
        <v>0.54956206016390463</v>
      </c>
      <c r="K39" s="13">
        <f t="shared" si="1"/>
        <v>0</v>
      </c>
      <c r="L39" s="15">
        <f t="shared" si="2"/>
        <v>2576197.2000000002</v>
      </c>
    </row>
    <row r="40" spans="2:12" ht="20.100000000000001" customHeight="1" x14ac:dyDescent="0.25">
      <c r="B40" s="7" t="s">
        <v>94</v>
      </c>
      <c r="C40" s="9">
        <v>0</v>
      </c>
      <c r="D40" s="9">
        <v>4697157</v>
      </c>
      <c r="E40" s="56">
        <v>9257732</v>
      </c>
      <c r="F40" s="57">
        <v>3419648.23</v>
      </c>
      <c r="G40" s="9">
        <v>2645315.65</v>
      </c>
      <c r="H40" s="9"/>
      <c r="I40" s="13"/>
      <c r="J40" s="13">
        <f t="shared" si="0"/>
        <v>0.28574122150003911</v>
      </c>
      <c r="K40" s="13">
        <f t="shared" si="1"/>
        <v>0</v>
      </c>
      <c r="L40" s="15">
        <f t="shared" si="2"/>
        <v>2051841.35</v>
      </c>
    </row>
    <row r="41" spans="2:12" ht="20.100000000000001" customHeight="1" x14ac:dyDescent="0.25">
      <c r="B41" s="7" t="s">
        <v>95</v>
      </c>
      <c r="C41" s="9">
        <v>0</v>
      </c>
      <c r="D41" s="9">
        <v>9694957</v>
      </c>
      <c r="E41" s="56">
        <v>13210981</v>
      </c>
      <c r="F41" s="57">
        <v>5023543.1500000013</v>
      </c>
      <c r="G41" s="9">
        <v>3236842.03</v>
      </c>
      <c r="H41" s="9"/>
      <c r="I41" s="13"/>
      <c r="J41" s="13">
        <f t="shared" ref="J41" si="3">IF(ISERROR(+G41/E41)=TRUE,0,++G41/E41)</f>
        <v>0.24501148173629195</v>
      </c>
      <c r="K41" s="13">
        <f t="shared" ref="K41" si="4">IF(ISERROR(+H41/E41)=TRUE,0,++H41/E41)</f>
        <v>0</v>
      </c>
      <c r="L41" s="15">
        <f t="shared" ref="L41" si="5">+D41-G41</f>
        <v>6458114.9700000007</v>
      </c>
    </row>
    <row r="42" spans="2:12" ht="20.100000000000001" customHeight="1" x14ac:dyDescent="0.25">
      <c r="B42" s="7" t="s">
        <v>96</v>
      </c>
      <c r="C42" s="9">
        <v>0</v>
      </c>
      <c r="D42" s="9">
        <v>6542032</v>
      </c>
      <c r="E42" s="56">
        <v>7507953</v>
      </c>
      <c r="F42" s="57">
        <v>5227607.6300000008</v>
      </c>
      <c r="G42" s="9">
        <v>3349082.5999999987</v>
      </c>
      <c r="H42" s="9"/>
      <c r="I42" s="13"/>
      <c r="J42" s="13">
        <f t="shared" si="0"/>
        <v>0.44607133262555038</v>
      </c>
      <c r="K42" s="13">
        <f t="shared" si="1"/>
        <v>0</v>
      </c>
      <c r="L42" s="15">
        <f t="shared" si="2"/>
        <v>3192949.4000000013</v>
      </c>
    </row>
    <row r="43" spans="2:12" ht="20.100000000000001" customHeight="1" x14ac:dyDescent="0.25">
      <c r="B43" s="7" t="s">
        <v>62</v>
      </c>
      <c r="C43" s="9">
        <v>0</v>
      </c>
      <c r="D43" s="9">
        <v>945554</v>
      </c>
      <c r="E43" s="56">
        <v>3598752</v>
      </c>
      <c r="F43" s="57">
        <v>553751.28</v>
      </c>
      <c r="G43" s="9">
        <v>553751.28</v>
      </c>
      <c r="H43" s="9"/>
      <c r="I43" s="13"/>
      <c r="J43" s="13">
        <f t="shared" si="0"/>
        <v>0.1538731426894657</v>
      </c>
      <c r="K43" s="13">
        <f t="shared" si="1"/>
        <v>0</v>
      </c>
      <c r="L43" s="15">
        <f t="shared" si="2"/>
        <v>391802.72</v>
      </c>
    </row>
    <row r="44" spans="2:12" ht="23.25" customHeight="1" x14ac:dyDescent="0.25">
      <c r="B44" s="50" t="s">
        <v>4</v>
      </c>
      <c r="C44" s="51">
        <f t="shared" ref="C44:H44" si="6">SUM(C13:C43)</f>
        <v>3103832</v>
      </c>
      <c r="D44" s="51">
        <f t="shared" si="6"/>
        <v>166989601</v>
      </c>
      <c r="E44" s="51">
        <f t="shared" si="6"/>
        <v>188644360</v>
      </c>
      <c r="F44" s="51">
        <f t="shared" si="6"/>
        <v>93622957.730000019</v>
      </c>
      <c r="G44" s="51">
        <f t="shared" si="6"/>
        <v>66120936.24000001</v>
      </c>
      <c r="H44" s="51">
        <f t="shared" si="6"/>
        <v>0</v>
      </c>
      <c r="I44" s="52">
        <f>IF(ISERROR(+#REF!/E44)=TRUE,0,++#REF!/E44)</f>
        <v>0</v>
      </c>
      <c r="J44" s="52">
        <f>IF(ISERROR(+G44/E44)=TRUE,0,++G44/E44)</f>
        <v>0.35050576778441722</v>
      </c>
      <c r="K44" s="52">
        <f>IF(ISERROR(+H44/E44)=TRUE,0,++H44/E44)</f>
        <v>0</v>
      </c>
      <c r="L44" s="53">
        <f>SUM(L13:L43)</f>
        <v>100868664.76000002</v>
      </c>
    </row>
    <row r="45" spans="2:12" x14ac:dyDescent="0.2">
      <c r="B45" s="11" t="s">
        <v>99</v>
      </c>
    </row>
    <row r="47" spans="2:12" s="20" customFormat="1" x14ac:dyDescent="0.25">
      <c r="K47" s="24"/>
    </row>
    <row r="48" spans="2:12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OCTUBRE
(4)</v>
      </c>
      <c r="K50" s="23"/>
    </row>
    <row r="51" spans="2:11" s="22" customFormat="1" x14ac:dyDescent="0.25">
      <c r="B51" s="22" t="s">
        <v>24</v>
      </c>
      <c r="C51" s="38">
        <f>+C44/$C$49</f>
        <v>3.1038320000000001</v>
      </c>
      <c r="D51" s="38">
        <f>+D44/$C$49</f>
        <v>166.98960099999999</v>
      </c>
      <c r="E51" s="38">
        <f>+E44/$C$49</f>
        <v>188.64436000000001</v>
      </c>
      <c r="F51" s="38">
        <f>+F44/$C$49</f>
        <v>93.622957730000024</v>
      </c>
      <c r="G51" s="38">
        <f>+G44/$C$49</f>
        <v>66.120936240000006</v>
      </c>
      <c r="K51" s="23"/>
    </row>
    <row r="52" spans="2:11" s="22" customFormat="1" x14ac:dyDescent="0.25">
      <c r="C52" s="38"/>
      <c r="D52" s="38"/>
      <c r="E52" s="38"/>
      <c r="F52" s="38"/>
      <c r="G52" s="38"/>
      <c r="K52" s="23"/>
    </row>
    <row r="53" spans="2:11" s="22" customFormat="1" x14ac:dyDescent="0.25">
      <c r="C53" s="38"/>
      <c r="D53" s="38"/>
      <c r="E53" s="38"/>
      <c r="F53" s="38"/>
      <c r="G53" s="38"/>
      <c r="K53" s="23"/>
    </row>
    <row r="54" spans="2:11" s="22" customFormat="1" x14ac:dyDescent="0.25">
      <c r="C54" s="38"/>
      <c r="D54" s="38"/>
      <c r="E54" s="38"/>
      <c r="F54" s="38"/>
      <c r="G54" s="38"/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M61"/>
  <sheetViews>
    <sheetView showGridLines="0" topLeftCell="A16" zoomScale="130" zoomScaleNormal="130" workbookViewId="0">
      <selection activeCell="E46" sqref="E46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3" width="16.140625" style="1" bestFit="1" customWidth="1"/>
    <col min="4" max="5" width="15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12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6" t="s">
        <v>26</v>
      </c>
      <c r="C13" s="40">
        <v>0</v>
      </c>
      <c r="D13" s="40">
        <v>0</v>
      </c>
      <c r="E13" s="59">
        <v>0</v>
      </c>
      <c r="F13" s="59">
        <v>0</v>
      </c>
      <c r="G13" s="40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0</v>
      </c>
    </row>
    <row r="14" spans="1:13" ht="20.100000000000001" customHeight="1" x14ac:dyDescent="0.25">
      <c r="B14" s="25" t="s">
        <v>27</v>
      </c>
      <c r="C14" s="41">
        <v>0</v>
      </c>
      <c r="D14" s="41">
        <v>0</v>
      </c>
      <c r="E14" s="60">
        <v>0</v>
      </c>
      <c r="F14" s="60">
        <v>0</v>
      </c>
      <c r="G14" s="41">
        <v>0</v>
      </c>
      <c r="H14" s="26"/>
      <c r="I14" s="27"/>
      <c r="J14" s="27">
        <f t="shared" ref="J14:J46" si="0">IF(ISERROR(+G14/E14)=TRUE,0,++G14/E14)</f>
        <v>0</v>
      </c>
      <c r="K14" s="27">
        <f t="shared" ref="K14:K46" si="1">IF(ISERROR(+H14/E14)=TRUE,0,++H14/E14)</f>
        <v>0</v>
      </c>
      <c r="L14" s="28">
        <f t="shared" ref="L14:L46" si="2">+D14-G14</f>
        <v>0</v>
      </c>
    </row>
    <row r="15" spans="1:13" ht="20.100000000000001" customHeight="1" x14ac:dyDescent="0.25">
      <c r="B15" s="25" t="s">
        <v>28</v>
      </c>
      <c r="C15" s="41">
        <v>0</v>
      </c>
      <c r="D15" s="41">
        <v>0</v>
      </c>
      <c r="E15" s="60">
        <v>0</v>
      </c>
      <c r="F15" s="60">
        <v>0</v>
      </c>
      <c r="G15" s="41">
        <v>0</v>
      </c>
      <c r="H15" s="26"/>
      <c r="I15" s="27"/>
      <c r="J15" s="27">
        <f t="shared" si="0"/>
        <v>0</v>
      </c>
      <c r="K15" s="27">
        <f t="shared" si="1"/>
        <v>0</v>
      </c>
      <c r="L15" s="28">
        <f t="shared" si="2"/>
        <v>0</v>
      </c>
    </row>
    <row r="16" spans="1:13" ht="20.100000000000001" customHeight="1" x14ac:dyDescent="0.25">
      <c r="B16" s="25" t="s">
        <v>29</v>
      </c>
      <c r="C16" s="41">
        <v>0</v>
      </c>
      <c r="D16" s="41">
        <v>0</v>
      </c>
      <c r="E16" s="60">
        <v>0</v>
      </c>
      <c r="F16" s="60">
        <v>0</v>
      </c>
      <c r="G16" s="41">
        <v>0</v>
      </c>
      <c r="H16" s="26"/>
      <c r="I16" s="27"/>
      <c r="J16" s="27">
        <f t="shared" si="0"/>
        <v>0</v>
      </c>
      <c r="K16" s="27"/>
      <c r="L16" s="28">
        <f t="shared" si="2"/>
        <v>0</v>
      </c>
    </row>
    <row r="17" spans="2:12" ht="20.100000000000001" customHeight="1" x14ac:dyDescent="0.25">
      <c r="B17" s="25" t="s">
        <v>30</v>
      </c>
      <c r="C17" s="41">
        <v>0</v>
      </c>
      <c r="D17" s="41">
        <v>0</v>
      </c>
      <c r="E17" s="60">
        <v>0</v>
      </c>
      <c r="F17" s="60">
        <v>0</v>
      </c>
      <c r="G17" s="41">
        <v>0</v>
      </c>
      <c r="H17" s="26"/>
      <c r="I17" s="27"/>
      <c r="J17" s="27">
        <f t="shared" ref="J17" si="3">IF(ISERROR(+G17/E17)=TRUE,0,++G17/E17)</f>
        <v>0</v>
      </c>
      <c r="K17" s="27">
        <f t="shared" ref="K17" si="4">IF(ISERROR(+H17/E17)=TRUE,0,++H17/E17)</f>
        <v>0</v>
      </c>
      <c r="L17" s="28">
        <f t="shared" ref="L17" si="5">+D17-G17</f>
        <v>0</v>
      </c>
    </row>
    <row r="18" spans="2:12" ht="20.100000000000001" customHeight="1" x14ac:dyDescent="0.25">
      <c r="B18" s="25" t="s">
        <v>31</v>
      </c>
      <c r="C18" s="41">
        <v>0</v>
      </c>
      <c r="D18" s="41">
        <v>0</v>
      </c>
      <c r="E18" s="60">
        <v>0</v>
      </c>
      <c r="F18" s="60">
        <v>0</v>
      </c>
      <c r="G18" s="41">
        <v>0</v>
      </c>
      <c r="H18" s="26"/>
      <c r="I18" s="27"/>
      <c r="J18" s="27">
        <f t="shared" si="0"/>
        <v>0</v>
      </c>
      <c r="K18" s="27">
        <f t="shared" si="1"/>
        <v>0</v>
      </c>
      <c r="L18" s="28">
        <f t="shared" si="2"/>
        <v>0</v>
      </c>
    </row>
    <row r="19" spans="2:12" ht="20.100000000000001" customHeight="1" x14ac:dyDescent="0.25">
      <c r="B19" s="25" t="s">
        <v>32</v>
      </c>
      <c r="C19" s="41">
        <v>0</v>
      </c>
      <c r="D19" s="41">
        <v>0</v>
      </c>
      <c r="E19" s="60">
        <v>0</v>
      </c>
      <c r="F19" s="60">
        <v>0</v>
      </c>
      <c r="G19" s="41">
        <v>0</v>
      </c>
      <c r="H19" s="26"/>
      <c r="I19" s="27"/>
      <c r="J19" s="27">
        <f t="shared" si="0"/>
        <v>0</v>
      </c>
      <c r="K19" s="27">
        <f t="shared" si="1"/>
        <v>0</v>
      </c>
      <c r="L19" s="28">
        <f t="shared" si="2"/>
        <v>0</v>
      </c>
    </row>
    <row r="20" spans="2:12" ht="20.100000000000001" customHeight="1" x14ac:dyDescent="0.25">
      <c r="B20" s="25" t="s">
        <v>33</v>
      </c>
      <c r="C20" s="41">
        <v>0</v>
      </c>
      <c r="D20" s="41">
        <v>0</v>
      </c>
      <c r="E20" s="60">
        <v>0</v>
      </c>
      <c r="F20" s="60">
        <v>0</v>
      </c>
      <c r="G20" s="41">
        <v>0</v>
      </c>
      <c r="H20" s="26"/>
      <c r="I20" s="27"/>
      <c r="J20" s="27">
        <f t="shared" ref="J20" si="6">IF(ISERROR(+G20/E20)=TRUE,0,++G20/E20)</f>
        <v>0</v>
      </c>
      <c r="K20" s="27">
        <f t="shared" ref="K20" si="7">IF(ISERROR(+H20/E20)=TRUE,0,++H20/E20)</f>
        <v>0</v>
      </c>
      <c r="L20" s="28">
        <f t="shared" ref="L20" si="8">+D20-G20</f>
        <v>0</v>
      </c>
    </row>
    <row r="21" spans="2:12" ht="20.100000000000001" customHeight="1" x14ac:dyDescent="0.25">
      <c r="B21" s="25" t="s">
        <v>34</v>
      </c>
      <c r="C21" s="41">
        <v>0</v>
      </c>
      <c r="D21" s="41">
        <v>0</v>
      </c>
      <c r="E21" s="60">
        <v>0</v>
      </c>
      <c r="F21" s="60">
        <v>0</v>
      </c>
      <c r="G21" s="41">
        <v>0</v>
      </c>
      <c r="H21" s="26"/>
      <c r="I21" s="27"/>
      <c r="J21" s="27">
        <f t="shared" si="0"/>
        <v>0</v>
      </c>
      <c r="K21" s="27">
        <f t="shared" si="1"/>
        <v>0</v>
      </c>
      <c r="L21" s="28">
        <f t="shared" si="2"/>
        <v>0</v>
      </c>
    </row>
    <row r="22" spans="2:12" ht="20.100000000000001" customHeight="1" x14ac:dyDescent="0.25">
      <c r="B22" s="25" t="s">
        <v>35</v>
      </c>
      <c r="C22" s="41">
        <v>0</v>
      </c>
      <c r="D22" s="41">
        <v>0</v>
      </c>
      <c r="E22" s="60">
        <v>0</v>
      </c>
      <c r="F22" s="60">
        <v>0</v>
      </c>
      <c r="G22" s="41">
        <v>0</v>
      </c>
      <c r="H22" s="26"/>
      <c r="I22" s="27"/>
      <c r="J22" s="27">
        <f t="shared" si="0"/>
        <v>0</v>
      </c>
      <c r="K22" s="27">
        <f t="shared" si="1"/>
        <v>0</v>
      </c>
      <c r="L22" s="28">
        <f t="shared" si="2"/>
        <v>0</v>
      </c>
    </row>
    <row r="23" spans="2:12" ht="20.100000000000001" customHeight="1" x14ac:dyDescent="0.25">
      <c r="B23" s="25" t="s">
        <v>36</v>
      </c>
      <c r="C23" s="41">
        <v>0</v>
      </c>
      <c r="D23" s="41">
        <v>0</v>
      </c>
      <c r="E23" s="60">
        <v>0</v>
      </c>
      <c r="F23" s="60">
        <v>0</v>
      </c>
      <c r="G23" s="41">
        <v>0</v>
      </c>
      <c r="H23" s="26"/>
      <c r="I23" s="27"/>
      <c r="J23" s="27">
        <f t="shared" si="0"/>
        <v>0</v>
      </c>
      <c r="K23" s="27">
        <f t="shared" si="1"/>
        <v>0</v>
      </c>
      <c r="L23" s="28">
        <f t="shared" si="2"/>
        <v>0</v>
      </c>
    </row>
    <row r="24" spans="2:12" ht="20.100000000000001" customHeight="1" x14ac:dyDescent="0.25">
      <c r="B24" s="25" t="s">
        <v>37</v>
      </c>
      <c r="C24" s="41">
        <v>0</v>
      </c>
      <c r="D24" s="41">
        <v>0</v>
      </c>
      <c r="E24" s="60">
        <v>0</v>
      </c>
      <c r="F24" s="60">
        <v>0</v>
      </c>
      <c r="G24" s="41">
        <v>0</v>
      </c>
      <c r="H24" s="26"/>
      <c r="I24" s="27"/>
      <c r="J24" s="27">
        <f t="shared" si="0"/>
        <v>0</v>
      </c>
      <c r="K24" s="27">
        <f t="shared" si="1"/>
        <v>0</v>
      </c>
      <c r="L24" s="28">
        <f t="shared" si="2"/>
        <v>0</v>
      </c>
    </row>
    <row r="25" spans="2:12" ht="20.100000000000001" customHeight="1" x14ac:dyDescent="0.25">
      <c r="B25" s="25" t="s">
        <v>38</v>
      </c>
      <c r="C25" s="41">
        <v>0</v>
      </c>
      <c r="D25" s="41">
        <v>0</v>
      </c>
      <c r="E25" s="60">
        <v>0</v>
      </c>
      <c r="F25" s="60">
        <v>0</v>
      </c>
      <c r="G25" s="41">
        <v>0</v>
      </c>
      <c r="H25" s="26"/>
      <c r="I25" s="27"/>
      <c r="J25" s="27">
        <f t="shared" si="0"/>
        <v>0</v>
      </c>
      <c r="K25" s="27">
        <f t="shared" si="1"/>
        <v>0</v>
      </c>
      <c r="L25" s="28">
        <f t="shared" si="2"/>
        <v>0</v>
      </c>
    </row>
    <row r="26" spans="2:12" ht="20.100000000000001" customHeight="1" x14ac:dyDescent="0.25">
      <c r="B26" s="25" t="s">
        <v>39</v>
      </c>
      <c r="C26" s="41">
        <v>0</v>
      </c>
      <c r="D26" s="41">
        <v>0</v>
      </c>
      <c r="E26" s="60">
        <v>0</v>
      </c>
      <c r="F26" s="60">
        <v>0</v>
      </c>
      <c r="G26" s="41">
        <v>0</v>
      </c>
      <c r="H26" s="26"/>
      <c r="I26" s="27"/>
      <c r="J26" s="27">
        <f t="shared" si="0"/>
        <v>0</v>
      </c>
      <c r="K26" s="27">
        <f t="shared" si="1"/>
        <v>0</v>
      </c>
      <c r="L26" s="28">
        <f t="shared" si="2"/>
        <v>0</v>
      </c>
    </row>
    <row r="27" spans="2:12" ht="20.100000000000001" customHeight="1" x14ac:dyDescent="0.25">
      <c r="B27" s="25" t="s">
        <v>40</v>
      </c>
      <c r="C27" s="41">
        <v>0</v>
      </c>
      <c r="D27" s="41">
        <v>0</v>
      </c>
      <c r="E27" s="60">
        <v>0</v>
      </c>
      <c r="F27" s="60">
        <v>0</v>
      </c>
      <c r="G27" s="41">
        <v>0</v>
      </c>
      <c r="H27" s="26"/>
      <c r="I27" s="27"/>
      <c r="J27" s="27">
        <f t="shared" si="0"/>
        <v>0</v>
      </c>
      <c r="K27" s="27">
        <f t="shared" si="1"/>
        <v>0</v>
      </c>
      <c r="L27" s="28">
        <f t="shared" si="2"/>
        <v>0</v>
      </c>
    </row>
    <row r="28" spans="2:12" ht="20.100000000000001" customHeight="1" x14ac:dyDescent="0.25">
      <c r="B28" s="25" t="s">
        <v>41</v>
      </c>
      <c r="C28" s="41">
        <v>0</v>
      </c>
      <c r="D28" s="41">
        <v>0</v>
      </c>
      <c r="E28" s="60">
        <v>0</v>
      </c>
      <c r="F28" s="60">
        <v>0</v>
      </c>
      <c r="G28" s="41">
        <v>0</v>
      </c>
      <c r="H28" s="26"/>
      <c r="I28" s="27"/>
      <c r="J28" s="27">
        <f t="shared" si="0"/>
        <v>0</v>
      </c>
      <c r="K28" s="27">
        <f t="shared" si="1"/>
        <v>0</v>
      </c>
      <c r="L28" s="28">
        <f t="shared" si="2"/>
        <v>0</v>
      </c>
    </row>
    <row r="29" spans="2:12" ht="20.100000000000001" customHeight="1" x14ac:dyDescent="0.25">
      <c r="B29" s="25" t="s">
        <v>42</v>
      </c>
      <c r="C29" s="41">
        <v>0</v>
      </c>
      <c r="D29" s="41">
        <v>0</v>
      </c>
      <c r="E29" s="60">
        <v>0</v>
      </c>
      <c r="F29" s="60">
        <v>0</v>
      </c>
      <c r="G29" s="41">
        <v>0</v>
      </c>
      <c r="H29" s="26"/>
      <c r="I29" s="27"/>
      <c r="J29" s="27">
        <f t="shared" si="0"/>
        <v>0</v>
      </c>
      <c r="K29" s="27">
        <f t="shared" si="1"/>
        <v>0</v>
      </c>
      <c r="L29" s="28">
        <f t="shared" si="2"/>
        <v>0</v>
      </c>
    </row>
    <row r="30" spans="2:12" ht="20.100000000000001" customHeight="1" x14ac:dyDescent="0.25">
      <c r="B30" s="25" t="s">
        <v>43</v>
      </c>
      <c r="C30" s="41">
        <v>0</v>
      </c>
      <c r="D30" s="41">
        <v>0</v>
      </c>
      <c r="E30" s="60">
        <v>0</v>
      </c>
      <c r="F30" s="60">
        <v>0</v>
      </c>
      <c r="G30" s="41">
        <v>0</v>
      </c>
      <c r="H30" s="26"/>
      <c r="I30" s="27"/>
      <c r="J30" s="27">
        <f t="shared" si="0"/>
        <v>0</v>
      </c>
      <c r="K30" s="27">
        <f t="shared" si="1"/>
        <v>0</v>
      </c>
      <c r="L30" s="28">
        <f t="shared" si="2"/>
        <v>0</v>
      </c>
    </row>
    <row r="31" spans="2:12" ht="20.100000000000001" customHeight="1" x14ac:dyDescent="0.25">
      <c r="B31" s="25" t="s">
        <v>44</v>
      </c>
      <c r="C31" s="41">
        <v>0</v>
      </c>
      <c r="D31" s="41">
        <v>0</v>
      </c>
      <c r="E31" s="60">
        <v>0</v>
      </c>
      <c r="F31" s="60">
        <v>0</v>
      </c>
      <c r="G31" s="41">
        <v>0</v>
      </c>
      <c r="H31" s="26"/>
      <c r="I31" s="27"/>
      <c r="J31" s="27">
        <f t="shared" si="0"/>
        <v>0</v>
      </c>
      <c r="K31" s="27">
        <f t="shared" si="1"/>
        <v>0</v>
      </c>
      <c r="L31" s="28">
        <f t="shared" si="2"/>
        <v>0</v>
      </c>
    </row>
    <row r="32" spans="2:12" ht="20.100000000000001" customHeight="1" x14ac:dyDescent="0.25">
      <c r="B32" s="25" t="s">
        <v>45</v>
      </c>
      <c r="C32" s="41">
        <v>0</v>
      </c>
      <c r="D32" s="41">
        <v>0</v>
      </c>
      <c r="E32" s="60">
        <v>0</v>
      </c>
      <c r="F32" s="60">
        <v>0</v>
      </c>
      <c r="G32" s="41">
        <v>0</v>
      </c>
      <c r="H32" s="26"/>
      <c r="I32" s="27"/>
      <c r="J32" s="27">
        <f t="shared" si="0"/>
        <v>0</v>
      </c>
      <c r="K32" s="27">
        <f t="shared" si="1"/>
        <v>0</v>
      </c>
      <c r="L32" s="28">
        <f t="shared" si="2"/>
        <v>0</v>
      </c>
    </row>
    <row r="33" spans="2:12" ht="20.100000000000001" customHeight="1" x14ac:dyDescent="0.25">
      <c r="B33" s="25" t="s">
        <v>46</v>
      </c>
      <c r="C33" s="41">
        <v>0</v>
      </c>
      <c r="D33" s="41">
        <v>0</v>
      </c>
      <c r="E33" s="60">
        <v>0</v>
      </c>
      <c r="F33" s="60">
        <v>0</v>
      </c>
      <c r="G33" s="41">
        <v>0</v>
      </c>
      <c r="H33" s="26"/>
      <c r="I33" s="27"/>
      <c r="J33" s="27">
        <f t="shared" si="0"/>
        <v>0</v>
      </c>
      <c r="K33" s="27">
        <f t="shared" si="1"/>
        <v>0</v>
      </c>
      <c r="L33" s="28">
        <f t="shared" si="2"/>
        <v>0</v>
      </c>
    </row>
    <row r="34" spans="2:12" ht="20.100000000000001" customHeight="1" x14ac:dyDescent="0.25">
      <c r="B34" s="25" t="s">
        <v>47</v>
      </c>
      <c r="C34" s="41">
        <v>0</v>
      </c>
      <c r="D34" s="41">
        <v>0</v>
      </c>
      <c r="E34" s="60">
        <v>0</v>
      </c>
      <c r="F34" s="60">
        <v>0</v>
      </c>
      <c r="G34" s="41">
        <v>0</v>
      </c>
      <c r="H34" s="26"/>
      <c r="I34" s="27"/>
      <c r="J34" s="27">
        <f t="shared" si="0"/>
        <v>0</v>
      </c>
      <c r="K34" s="27">
        <f t="shared" si="1"/>
        <v>0</v>
      </c>
      <c r="L34" s="28">
        <f t="shared" si="2"/>
        <v>0</v>
      </c>
    </row>
    <row r="35" spans="2:12" ht="20.100000000000001" customHeight="1" x14ac:dyDescent="0.25">
      <c r="B35" s="25" t="s">
        <v>48</v>
      </c>
      <c r="C35" s="41">
        <v>0</v>
      </c>
      <c r="D35" s="41">
        <v>0</v>
      </c>
      <c r="E35" s="60">
        <v>0</v>
      </c>
      <c r="F35" s="60">
        <v>0</v>
      </c>
      <c r="G35" s="41">
        <v>0</v>
      </c>
      <c r="H35" s="26"/>
      <c r="I35" s="27"/>
      <c r="J35" s="27">
        <f t="shared" si="0"/>
        <v>0</v>
      </c>
      <c r="K35" s="27">
        <f t="shared" si="1"/>
        <v>0</v>
      </c>
      <c r="L35" s="28">
        <f t="shared" si="2"/>
        <v>0</v>
      </c>
    </row>
    <row r="36" spans="2:12" ht="20.100000000000001" customHeight="1" x14ac:dyDescent="0.25">
      <c r="B36" s="25" t="s">
        <v>49</v>
      </c>
      <c r="C36" s="41">
        <v>0</v>
      </c>
      <c r="D36" s="41">
        <v>0</v>
      </c>
      <c r="E36" s="60">
        <v>0</v>
      </c>
      <c r="F36" s="60">
        <v>0</v>
      </c>
      <c r="G36" s="41">
        <v>0</v>
      </c>
      <c r="H36" s="26"/>
      <c r="I36" s="27"/>
      <c r="J36" s="27">
        <f t="shared" si="0"/>
        <v>0</v>
      </c>
      <c r="K36" s="27">
        <f t="shared" si="1"/>
        <v>0</v>
      </c>
      <c r="L36" s="28">
        <f t="shared" si="2"/>
        <v>0</v>
      </c>
    </row>
    <row r="37" spans="2:12" ht="20.100000000000001" customHeight="1" x14ac:dyDescent="0.25">
      <c r="B37" s="25" t="s">
        <v>50</v>
      </c>
      <c r="C37" s="41">
        <v>0</v>
      </c>
      <c r="D37" s="41">
        <v>0</v>
      </c>
      <c r="E37" s="60">
        <v>0</v>
      </c>
      <c r="F37" s="60">
        <v>0</v>
      </c>
      <c r="G37" s="41">
        <v>0</v>
      </c>
      <c r="H37" s="26"/>
      <c r="I37" s="27"/>
      <c r="J37" s="27">
        <f t="shared" si="0"/>
        <v>0</v>
      </c>
      <c r="K37" s="27">
        <f t="shared" si="1"/>
        <v>0</v>
      </c>
      <c r="L37" s="28">
        <f t="shared" si="2"/>
        <v>0</v>
      </c>
    </row>
    <row r="38" spans="2:12" ht="20.100000000000001" customHeight="1" x14ac:dyDescent="0.25">
      <c r="B38" s="25" t="s">
        <v>51</v>
      </c>
      <c r="C38" s="41">
        <v>0</v>
      </c>
      <c r="D38" s="41">
        <v>0</v>
      </c>
      <c r="E38" s="60">
        <v>0</v>
      </c>
      <c r="F38" s="60">
        <v>0</v>
      </c>
      <c r="G38" s="41">
        <v>0</v>
      </c>
      <c r="H38" s="26"/>
      <c r="I38" s="27"/>
      <c r="J38" s="27">
        <f t="shared" si="0"/>
        <v>0</v>
      </c>
      <c r="K38" s="27">
        <f t="shared" si="1"/>
        <v>0</v>
      </c>
      <c r="L38" s="28">
        <f t="shared" si="2"/>
        <v>0</v>
      </c>
    </row>
    <row r="39" spans="2:12" ht="20.100000000000001" customHeight="1" x14ac:dyDescent="0.25">
      <c r="B39" s="25" t="s">
        <v>52</v>
      </c>
      <c r="C39" s="41">
        <v>0</v>
      </c>
      <c r="D39" s="41">
        <v>0</v>
      </c>
      <c r="E39" s="60">
        <v>0</v>
      </c>
      <c r="F39" s="60">
        <v>0</v>
      </c>
      <c r="G39" s="41">
        <v>0</v>
      </c>
      <c r="H39" s="26"/>
      <c r="I39" s="27"/>
      <c r="J39" s="13">
        <f t="shared" si="0"/>
        <v>0</v>
      </c>
      <c r="K39" s="13">
        <f t="shared" si="1"/>
        <v>0</v>
      </c>
      <c r="L39" s="15">
        <f t="shared" si="2"/>
        <v>0</v>
      </c>
    </row>
    <row r="40" spans="2:12" ht="20.100000000000001" customHeight="1" x14ac:dyDescent="0.25">
      <c r="B40" s="25" t="s">
        <v>53</v>
      </c>
      <c r="C40" s="41">
        <v>0</v>
      </c>
      <c r="D40" s="41">
        <v>0</v>
      </c>
      <c r="E40" s="60">
        <v>0</v>
      </c>
      <c r="F40" s="60">
        <v>0</v>
      </c>
      <c r="G40" s="41">
        <v>0</v>
      </c>
      <c r="H40" s="26"/>
      <c r="I40" s="27"/>
      <c r="J40" s="13">
        <f t="shared" si="0"/>
        <v>0</v>
      </c>
      <c r="K40" s="13">
        <f t="shared" si="1"/>
        <v>0</v>
      </c>
      <c r="L40" s="15">
        <f t="shared" si="2"/>
        <v>0</v>
      </c>
    </row>
    <row r="41" spans="2:12" ht="20.100000000000001" customHeight="1" x14ac:dyDescent="0.25">
      <c r="B41" s="25" t="s">
        <v>54</v>
      </c>
      <c r="C41" s="41">
        <v>0</v>
      </c>
      <c r="D41" s="41">
        <v>0</v>
      </c>
      <c r="E41" s="60">
        <v>0</v>
      </c>
      <c r="F41" s="60">
        <v>0</v>
      </c>
      <c r="G41" s="41">
        <v>0</v>
      </c>
      <c r="H41" s="26"/>
      <c r="I41" s="27"/>
      <c r="J41" s="13">
        <f t="shared" ref="J41:J42" si="9">IF(ISERROR(+G41/E41)=TRUE,0,++G41/E41)</f>
        <v>0</v>
      </c>
      <c r="K41" s="13">
        <f t="shared" ref="K41:K42" si="10">IF(ISERROR(+H41/E41)=TRUE,0,++H41/E41)</f>
        <v>0</v>
      </c>
      <c r="L41" s="15">
        <f t="shared" ref="L41:L42" si="11">+D41-G41</f>
        <v>0</v>
      </c>
    </row>
    <row r="42" spans="2:12" ht="20.100000000000001" customHeight="1" x14ac:dyDescent="0.25">
      <c r="B42" s="25" t="s">
        <v>55</v>
      </c>
      <c r="C42" s="41">
        <v>0</v>
      </c>
      <c r="D42" s="41">
        <v>0</v>
      </c>
      <c r="E42" s="60">
        <v>0</v>
      </c>
      <c r="F42" s="60">
        <v>0</v>
      </c>
      <c r="G42" s="41">
        <v>0</v>
      </c>
      <c r="H42" s="26"/>
      <c r="I42" s="27"/>
      <c r="J42" s="13">
        <f t="shared" si="9"/>
        <v>0</v>
      </c>
      <c r="K42" s="13">
        <f t="shared" si="10"/>
        <v>0</v>
      </c>
      <c r="L42" s="15">
        <f t="shared" si="11"/>
        <v>0</v>
      </c>
    </row>
    <row r="43" spans="2:12" ht="20.100000000000001" customHeight="1" x14ac:dyDescent="0.25">
      <c r="B43" s="25" t="s">
        <v>56</v>
      </c>
      <c r="C43" s="41">
        <v>0</v>
      </c>
      <c r="D43" s="41">
        <v>0</v>
      </c>
      <c r="E43" s="60">
        <v>0</v>
      </c>
      <c r="F43" s="60">
        <v>0</v>
      </c>
      <c r="G43" s="41">
        <v>0</v>
      </c>
      <c r="H43" s="26"/>
      <c r="I43" s="27"/>
      <c r="J43" s="13">
        <f t="shared" si="0"/>
        <v>0</v>
      </c>
      <c r="K43" s="13">
        <f t="shared" si="1"/>
        <v>0</v>
      </c>
      <c r="L43" s="15">
        <f t="shared" si="2"/>
        <v>0</v>
      </c>
    </row>
    <row r="44" spans="2:12" ht="20.100000000000001" customHeight="1" x14ac:dyDescent="0.25">
      <c r="B44" s="25" t="s">
        <v>57</v>
      </c>
      <c r="C44" s="41">
        <v>0</v>
      </c>
      <c r="D44" s="41">
        <v>0</v>
      </c>
      <c r="E44" s="60">
        <v>0</v>
      </c>
      <c r="F44" s="60">
        <v>0</v>
      </c>
      <c r="G44" s="41">
        <v>0</v>
      </c>
      <c r="H44" s="26"/>
      <c r="I44" s="27"/>
      <c r="J44" s="13">
        <f t="shared" ref="J44" si="12">IF(ISERROR(+G44/E44)=TRUE,0,++G44/E44)</f>
        <v>0</v>
      </c>
      <c r="K44" s="13">
        <f t="shared" ref="K44" si="13">IF(ISERROR(+H44/E44)=TRUE,0,++H44/E44)</f>
        <v>0</v>
      </c>
      <c r="L44" s="15">
        <f t="shared" ref="L44" si="14">+D44-G44</f>
        <v>0</v>
      </c>
    </row>
    <row r="45" spans="2:12" ht="20.100000000000001" customHeight="1" x14ac:dyDescent="0.25">
      <c r="B45" s="7" t="s">
        <v>58</v>
      </c>
      <c r="C45" s="41">
        <v>0</v>
      </c>
      <c r="D45" s="41">
        <v>0</v>
      </c>
      <c r="E45" s="60">
        <v>0</v>
      </c>
      <c r="F45" s="61">
        <v>0</v>
      </c>
      <c r="G45" s="42">
        <v>0</v>
      </c>
      <c r="H45" s="9"/>
      <c r="I45" s="13"/>
      <c r="J45" s="13">
        <f t="shared" si="0"/>
        <v>0</v>
      </c>
      <c r="K45" s="13">
        <f t="shared" si="1"/>
        <v>0</v>
      </c>
      <c r="L45" s="15">
        <f t="shared" si="2"/>
        <v>0</v>
      </c>
    </row>
    <row r="46" spans="2:12" ht="20.100000000000001" customHeight="1" x14ac:dyDescent="0.25">
      <c r="B46" s="7" t="s">
        <v>59</v>
      </c>
      <c r="C46" s="42">
        <v>267976361</v>
      </c>
      <c r="D46" s="41">
        <v>131909345</v>
      </c>
      <c r="E46" s="61">
        <v>98220056</v>
      </c>
      <c r="F46" s="61">
        <v>74322112.870000005</v>
      </c>
      <c r="G46" s="42">
        <v>45952398.420000017</v>
      </c>
      <c r="H46" s="9"/>
      <c r="I46" s="13">
        <f>IF(ISERROR(+#REF!/E46)=TRUE,0,++#REF!/E46)</f>
        <v>0</v>
      </c>
      <c r="J46" s="13">
        <f t="shared" si="0"/>
        <v>0.46785147852084319</v>
      </c>
      <c r="K46" s="13">
        <f t="shared" si="1"/>
        <v>0</v>
      </c>
      <c r="L46" s="15">
        <f t="shared" si="2"/>
        <v>85956946.579999983</v>
      </c>
    </row>
    <row r="47" spans="2:12" ht="23.25" customHeight="1" x14ac:dyDescent="0.25">
      <c r="B47" s="50" t="s">
        <v>4</v>
      </c>
      <c r="C47" s="62">
        <f t="shared" ref="C47:H47" si="15">SUM(C13:C46)</f>
        <v>267976361</v>
      </c>
      <c r="D47" s="62">
        <f t="shared" si="15"/>
        <v>131909345</v>
      </c>
      <c r="E47" s="62">
        <f t="shared" si="15"/>
        <v>98220056</v>
      </c>
      <c r="F47" s="62">
        <f t="shared" si="15"/>
        <v>74322112.870000005</v>
      </c>
      <c r="G47" s="62">
        <f t="shared" si="15"/>
        <v>45952398.420000017</v>
      </c>
      <c r="H47" s="51">
        <f t="shared" si="15"/>
        <v>0</v>
      </c>
      <c r="I47" s="52">
        <f>IF(ISERROR(+#REF!/E47)=TRUE,0,++#REF!/E47)</f>
        <v>0</v>
      </c>
      <c r="J47" s="52">
        <f>IF(ISERROR(+G47/E47)=TRUE,0,++G47/E47)</f>
        <v>0.46785147852084319</v>
      </c>
      <c r="K47" s="52">
        <f>IF(ISERROR(+H47/E47)=TRUE,0,++H47/E47)</f>
        <v>0</v>
      </c>
      <c r="L47" s="53">
        <f>SUM(L13:L46)</f>
        <v>85956946.579999983</v>
      </c>
    </row>
    <row r="48" spans="2:12" x14ac:dyDescent="0.2">
      <c r="B48" s="11" t="s">
        <v>99</v>
      </c>
    </row>
    <row r="49" spans="2:11" s="20" customFormat="1" x14ac:dyDescent="0.25">
      <c r="K49" s="24"/>
    </row>
    <row r="50" spans="2:11" s="20" customFormat="1" x14ac:dyDescent="0.25">
      <c r="K50" s="24"/>
    </row>
    <row r="51" spans="2:11" s="22" customFormat="1" x14ac:dyDescent="0.25">
      <c r="K51" s="23"/>
    </row>
    <row r="52" spans="2:11" s="22" customFormat="1" x14ac:dyDescent="0.25">
      <c r="B52" s="22">
        <v>1000000</v>
      </c>
      <c r="K52" s="23"/>
    </row>
    <row r="53" spans="2:11" s="22" customFormat="1" ht="45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25</v>
      </c>
      <c r="G53" s="31" t="str">
        <f>MID(G11,1,25)</f>
        <v>DEVENGADO
A OCTUBRE
(4)</v>
      </c>
      <c r="K53" s="23"/>
    </row>
    <row r="54" spans="2:11" s="22" customFormat="1" x14ac:dyDescent="0.25">
      <c r="B54" s="22" t="s">
        <v>24</v>
      </c>
      <c r="C54" s="38">
        <f>+C47/$B$52</f>
        <v>267.976361</v>
      </c>
      <c r="D54" s="38">
        <f t="shared" ref="D54:G54" si="16">+D47/$B$52</f>
        <v>131.909345</v>
      </c>
      <c r="E54" s="38">
        <f t="shared" si="16"/>
        <v>98.220056</v>
      </c>
      <c r="F54" s="38">
        <f t="shared" si="16"/>
        <v>74.322112869999998</v>
      </c>
      <c r="G54" s="38">
        <f t="shared" si="16"/>
        <v>45.952398420000016</v>
      </c>
      <c r="K54" s="23"/>
    </row>
    <row r="55" spans="2:11" s="22" customFormat="1" x14ac:dyDescent="0.25">
      <c r="C55" s="38"/>
      <c r="D55" s="38"/>
      <c r="E55" s="38"/>
      <c r="F55" s="38"/>
      <c r="G55" s="38"/>
      <c r="K55" s="23"/>
    </row>
    <row r="56" spans="2:11" s="22" customFormat="1" x14ac:dyDescent="0.25">
      <c r="C56" s="38"/>
      <c r="D56" s="38"/>
      <c r="E56" s="38"/>
      <c r="F56" s="38"/>
      <c r="G56" s="38"/>
      <c r="K56" s="23"/>
    </row>
    <row r="57" spans="2:11" s="22" customFormat="1" x14ac:dyDescent="0.25">
      <c r="C57" s="38"/>
      <c r="D57" s="38"/>
      <c r="E57" s="38"/>
      <c r="F57" s="38"/>
      <c r="G57" s="38"/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  <row r="61" spans="2:11" s="22" customFormat="1" x14ac:dyDescent="0.25">
      <c r="K61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M58"/>
  <sheetViews>
    <sheetView showGridLines="0" topLeftCell="A4" zoomScale="145" zoomScaleNormal="145" workbookViewId="0">
      <selection activeCell="M13" sqref="M13"/>
    </sheetView>
  </sheetViews>
  <sheetFormatPr baseColWidth="10" defaultRowHeight="15" x14ac:dyDescent="0.25"/>
  <cols>
    <col min="1" max="1" width="5.85546875" style="1" customWidth="1"/>
    <col min="2" max="2" width="76.85546875" style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x14ac:dyDescent="0.25">
      <c r="A2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6" customFormat="1" x14ac:dyDescent="0.25">
      <c r="A3"/>
      <c r="B3" s="45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46" customFormat="1" x14ac:dyDescent="0.25">
      <c r="A4"/>
      <c r="B4" s="45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7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29" t="s">
        <v>65</v>
      </c>
      <c r="C13" s="43">
        <v>0</v>
      </c>
      <c r="D13" s="43">
        <v>1119983</v>
      </c>
      <c r="E13" s="58">
        <v>1039983</v>
      </c>
      <c r="F13" s="58">
        <v>1036600</v>
      </c>
      <c r="G13" s="41">
        <v>992600</v>
      </c>
      <c r="H13" s="26"/>
      <c r="I13" s="27">
        <f>IF(ISERROR(+#REF!/E13)=TRUE,0,++#REF!/E13)</f>
        <v>0</v>
      </c>
      <c r="J13" s="27">
        <f>IF(ISERROR(+G13/E13)=TRUE,0,++G13/E13)</f>
        <v>0.95443867832454954</v>
      </c>
      <c r="K13" s="27">
        <f>IF(ISERROR(+H13/E13)=TRUE,0,++H13/E13)</f>
        <v>0</v>
      </c>
      <c r="L13" s="28">
        <f>+D13-G13</f>
        <v>127383</v>
      </c>
    </row>
    <row r="14" spans="1:13" ht="20.100000000000001" customHeight="1" x14ac:dyDescent="0.25">
      <c r="B14" s="29" t="s">
        <v>60</v>
      </c>
      <c r="C14" s="43">
        <v>0</v>
      </c>
      <c r="D14" s="43">
        <v>821714</v>
      </c>
      <c r="E14" s="58">
        <v>821714</v>
      </c>
      <c r="F14" s="58">
        <v>772719.73999999987</v>
      </c>
      <c r="G14" s="41">
        <v>762009.51</v>
      </c>
      <c r="H14" s="26"/>
      <c r="I14" s="27"/>
      <c r="J14" s="27">
        <f t="shared" ref="J14" si="0">IF(ISERROR(+G14/E14)=TRUE,0,++G14/E14)</f>
        <v>0.92734152028564687</v>
      </c>
      <c r="K14" s="27">
        <f t="shared" ref="K14" si="1">IF(ISERROR(+H14/E14)=TRUE,0,++H14/E14)</f>
        <v>0</v>
      </c>
      <c r="L14" s="28">
        <f t="shared" ref="L14" si="2">+D14-G14</f>
        <v>59704.489999999991</v>
      </c>
    </row>
    <row r="15" spans="1:13" ht="20.100000000000001" customHeight="1" x14ac:dyDescent="0.25">
      <c r="B15" s="29" t="s">
        <v>61</v>
      </c>
      <c r="C15" s="43">
        <v>0</v>
      </c>
      <c r="D15" s="43">
        <v>11323105</v>
      </c>
      <c r="E15" s="58">
        <v>11341185</v>
      </c>
      <c r="F15" s="58">
        <v>9611016.709999999</v>
      </c>
      <c r="G15" s="41">
        <v>9009517.5500000007</v>
      </c>
      <c r="H15" s="26"/>
      <c r="I15" s="27"/>
      <c r="J15" s="27">
        <f t="shared" ref="J15:J43" si="3">IF(ISERROR(+G15/E15)=TRUE,0,++G15/E15)</f>
        <v>0.7944070703370063</v>
      </c>
      <c r="K15" s="27">
        <f t="shared" ref="K15:K43" si="4">IF(ISERROR(+H15/E15)=TRUE,0,++H15/E15)</f>
        <v>0</v>
      </c>
      <c r="L15" s="28">
        <f t="shared" ref="L15:L43" si="5">+D15-G15</f>
        <v>2313587.4499999993</v>
      </c>
    </row>
    <row r="16" spans="1:13" ht="20.100000000000001" customHeight="1" x14ac:dyDescent="0.25">
      <c r="B16" s="29" t="s">
        <v>29</v>
      </c>
      <c r="C16" s="43">
        <v>0</v>
      </c>
      <c r="D16" s="43">
        <v>18508262</v>
      </c>
      <c r="E16" s="58">
        <v>18508262</v>
      </c>
      <c r="F16" s="58">
        <v>15164176</v>
      </c>
      <c r="G16" s="41">
        <v>13855571.99</v>
      </c>
      <c r="H16" s="26"/>
      <c r="I16" s="27"/>
      <c r="J16" s="27">
        <f t="shared" si="3"/>
        <v>0.74861550965725465</v>
      </c>
      <c r="K16" s="27">
        <f t="shared" si="4"/>
        <v>0</v>
      </c>
      <c r="L16" s="28">
        <f t="shared" si="5"/>
        <v>4652690.01</v>
      </c>
    </row>
    <row r="17" spans="2:12" ht="20.100000000000001" customHeight="1" x14ac:dyDescent="0.25">
      <c r="B17" s="29" t="s">
        <v>30</v>
      </c>
      <c r="C17" s="43">
        <v>0</v>
      </c>
      <c r="D17" s="43">
        <v>2534854</v>
      </c>
      <c r="E17" s="58">
        <v>2534854</v>
      </c>
      <c r="F17" s="58">
        <v>1647706.2000000002</v>
      </c>
      <c r="G17" s="41">
        <v>1489689.5</v>
      </c>
      <c r="H17" s="26"/>
      <c r="I17" s="27"/>
      <c r="J17" s="27">
        <f t="shared" si="3"/>
        <v>0.58768256475520875</v>
      </c>
      <c r="K17" s="27">
        <f t="shared" si="4"/>
        <v>0</v>
      </c>
      <c r="L17" s="28">
        <f t="shared" si="5"/>
        <v>1045164.5</v>
      </c>
    </row>
    <row r="18" spans="2:12" ht="20.100000000000001" customHeight="1" x14ac:dyDescent="0.25">
      <c r="B18" s="29" t="s">
        <v>31</v>
      </c>
      <c r="C18" s="43">
        <v>0</v>
      </c>
      <c r="D18" s="43">
        <v>43218321</v>
      </c>
      <c r="E18" s="58">
        <v>40842100</v>
      </c>
      <c r="F18" s="58">
        <v>38208567.349999994</v>
      </c>
      <c r="G18" s="41">
        <v>34169414.330000006</v>
      </c>
      <c r="H18" s="26"/>
      <c r="I18" s="27"/>
      <c r="J18" s="27">
        <f t="shared" si="3"/>
        <v>0.83662236589205763</v>
      </c>
      <c r="K18" s="27">
        <f t="shared" si="4"/>
        <v>0</v>
      </c>
      <c r="L18" s="28">
        <f t="shared" si="5"/>
        <v>9048906.6699999943</v>
      </c>
    </row>
    <row r="19" spans="2:12" ht="20.100000000000001" customHeight="1" x14ac:dyDescent="0.25">
      <c r="B19" s="29" t="s">
        <v>32</v>
      </c>
      <c r="C19" s="43">
        <v>0</v>
      </c>
      <c r="D19" s="43">
        <v>22217179</v>
      </c>
      <c r="E19" s="58">
        <v>22217179</v>
      </c>
      <c r="F19" s="58">
        <v>20508508.650000002</v>
      </c>
      <c r="G19" s="41">
        <v>17902301.98</v>
      </c>
      <c r="H19" s="26"/>
      <c r="I19" s="27"/>
      <c r="J19" s="27">
        <f t="shared" si="3"/>
        <v>0.80578645830778073</v>
      </c>
      <c r="K19" s="27">
        <f t="shared" si="4"/>
        <v>0</v>
      </c>
      <c r="L19" s="28">
        <f t="shared" si="5"/>
        <v>4314877.0199999996</v>
      </c>
    </row>
    <row r="20" spans="2:12" ht="20.100000000000001" customHeight="1" x14ac:dyDescent="0.25">
      <c r="B20" s="29" t="s">
        <v>33</v>
      </c>
      <c r="C20" s="43">
        <v>0</v>
      </c>
      <c r="D20" s="43">
        <v>28849625</v>
      </c>
      <c r="E20" s="58">
        <v>28849625</v>
      </c>
      <c r="F20" s="58">
        <v>26041035.929999992</v>
      </c>
      <c r="G20" s="41">
        <v>22317121.429999996</v>
      </c>
      <c r="H20" s="26"/>
      <c r="I20" s="27"/>
      <c r="J20" s="27">
        <f t="shared" si="3"/>
        <v>0.77356712366278579</v>
      </c>
      <c r="K20" s="27">
        <f t="shared" si="4"/>
        <v>0</v>
      </c>
      <c r="L20" s="28">
        <f t="shared" si="5"/>
        <v>6532503.570000004</v>
      </c>
    </row>
    <row r="21" spans="2:12" ht="20.100000000000001" customHeight="1" x14ac:dyDescent="0.25">
      <c r="B21" s="29" t="s">
        <v>34</v>
      </c>
      <c r="C21" s="43">
        <v>0</v>
      </c>
      <c r="D21" s="43">
        <v>2320567</v>
      </c>
      <c r="E21" s="58">
        <v>2320567</v>
      </c>
      <c r="F21" s="58">
        <v>2258270.56</v>
      </c>
      <c r="G21" s="41">
        <v>2199978.06</v>
      </c>
      <c r="H21" s="26"/>
      <c r="I21" s="27"/>
      <c r="J21" s="27">
        <f t="shared" si="3"/>
        <v>0.94803470875867835</v>
      </c>
      <c r="K21" s="27">
        <f t="shared" si="4"/>
        <v>0</v>
      </c>
      <c r="L21" s="28">
        <f t="shared" si="5"/>
        <v>120588.93999999994</v>
      </c>
    </row>
    <row r="22" spans="2:12" ht="20.100000000000001" customHeight="1" x14ac:dyDescent="0.25">
      <c r="B22" s="29" t="s">
        <v>35</v>
      </c>
      <c r="C22" s="43">
        <v>0</v>
      </c>
      <c r="D22" s="43">
        <v>7099804</v>
      </c>
      <c r="E22" s="58">
        <v>7099804</v>
      </c>
      <c r="F22" s="58">
        <v>6560002.2199999997</v>
      </c>
      <c r="G22" s="41">
        <v>5904750.2399999993</v>
      </c>
      <c r="H22" s="26"/>
      <c r="I22" s="27"/>
      <c r="J22" s="27">
        <f t="shared" si="3"/>
        <v>0.83167792237644855</v>
      </c>
      <c r="K22" s="27">
        <f t="shared" si="4"/>
        <v>0</v>
      </c>
      <c r="L22" s="28">
        <f t="shared" si="5"/>
        <v>1195053.7600000007</v>
      </c>
    </row>
    <row r="23" spans="2:12" ht="20.100000000000001" customHeight="1" x14ac:dyDescent="0.25">
      <c r="B23" s="29" t="s">
        <v>36</v>
      </c>
      <c r="C23" s="43">
        <v>0</v>
      </c>
      <c r="D23" s="43">
        <v>51797685</v>
      </c>
      <c r="E23" s="58">
        <v>51797685</v>
      </c>
      <c r="F23" s="58">
        <v>48969395.61999999</v>
      </c>
      <c r="G23" s="41">
        <v>46174268.999999985</v>
      </c>
      <c r="H23" s="26"/>
      <c r="I23" s="27"/>
      <c r="J23" s="27">
        <f t="shared" si="3"/>
        <v>0.89143499366815304</v>
      </c>
      <c r="K23" s="27">
        <f t="shared" si="4"/>
        <v>0</v>
      </c>
      <c r="L23" s="28">
        <f t="shared" si="5"/>
        <v>5623416.0000000149</v>
      </c>
    </row>
    <row r="24" spans="2:12" ht="20.100000000000001" customHeight="1" x14ac:dyDescent="0.25">
      <c r="B24" s="29" t="s">
        <v>37</v>
      </c>
      <c r="C24" s="43">
        <v>0</v>
      </c>
      <c r="D24" s="43">
        <v>34944952</v>
      </c>
      <c r="E24" s="58">
        <v>34254952</v>
      </c>
      <c r="F24" s="58">
        <v>31881209.129999988</v>
      </c>
      <c r="G24" s="41">
        <v>29250567.189999998</v>
      </c>
      <c r="H24" s="26"/>
      <c r="I24" s="27"/>
      <c r="J24" s="27">
        <f t="shared" si="3"/>
        <v>0.85390769749144579</v>
      </c>
      <c r="K24" s="27">
        <f t="shared" si="4"/>
        <v>0</v>
      </c>
      <c r="L24" s="28">
        <f t="shared" si="5"/>
        <v>5694384.8100000024</v>
      </c>
    </row>
    <row r="25" spans="2:12" ht="20.100000000000001" customHeight="1" x14ac:dyDescent="0.25">
      <c r="B25" s="29" t="s">
        <v>38</v>
      </c>
      <c r="C25" s="43">
        <v>0</v>
      </c>
      <c r="D25" s="43">
        <v>38547335</v>
      </c>
      <c r="E25" s="58">
        <v>38547335</v>
      </c>
      <c r="F25" s="58">
        <v>36400009.880000003</v>
      </c>
      <c r="G25" s="41">
        <v>31282607.669999998</v>
      </c>
      <c r="H25" s="26"/>
      <c r="I25" s="27"/>
      <c r="J25" s="27">
        <f t="shared" si="3"/>
        <v>0.81153749461538649</v>
      </c>
      <c r="K25" s="27">
        <f t="shared" si="4"/>
        <v>0</v>
      </c>
      <c r="L25" s="28">
        <f t="shared" si="5"/>
        <v>7264727.3300000019</v>
      </c>
    </row>
    <row r="26" spans="2:12" ht="20.100000000000001" customHeight="1" x14ac:dyDescent="0.25">
      <c r="B26" s="29" t="s">
        <v>39</v>
      </c>
      <c r="C26" s="43">
        <v>0</v>
      </c>
      <c r="D26" s="43">
        <v>37415228</v>
      </c>
      <c r="E26" s="58">
        <v>37414228</v>
      </c>
      <c r="F26" s="58">
        <v>34140297.430000007</v>
      </c>
      <c r="G26" s="41">
        <v>31377197.440000005</v>
      </c>
      <c r="H26" s="26"/>
      <c r="I26" s="27"/>
      <c r="J26" s="27">
        <f t="shared" si="3"/>
        <v>0.83864345510483351</v>
      </c>
      <c r="K26" s="27">
        <f t="shared" si="4"/>
        <v>0</v>
      </c>
      <c r="L26" s="28">
        <f t="shared" si="5"/>
        <v>6038030.5599999949</v>
      </c>
    </row>
    <row r="27" spans="2:12" ht="20.100000000000001" customHeight="1" x14ac:dyDescent="0.25">
      <c r="B27" s="29" t="s">
        <v>40</v>
      </c>
      <c r="C27" s="43">
        <v>0</v>
      </c>
      <c r="D27" s="43">
        <v>11841305</v>
      </c>
      <c r="E27" s="58">
        <v>11841305</v>
      </c>
      <c r="F27" s="58">
        <v>11383819.600000001</v>
      </c>
      <c r="G27" s="41">
        <v>9820286.3000000007</v>
      </c>
      <c r="H27" s="26"/>
      <c r="I27" s="27"/>
      <c r="J27" s="27">
        <f t="shared" si="3"/>
        <v>0.8293246648067929</v>
      </c>
      <c r="K27" s="27">
        <f t="shared" si="4"/>
        <v>0</v>
      </c>
      <c r="L27" s="28">
        <f t="shared" si="5"/>
        <v>2021018.6999999993</v>
      </c>
    </row>
    <row r="28" spans="2:12" ht="20.100000000000001" customHeight="1" x14ac:dyDescent="0.25">
      <c r="B28" s="29" t="s">
        <v>41</v>
      </c>
      <c r="C28" s="43">
        <v>0</v>
      </c>
      <c r="D28" s="43">
        <v>8443354</v>
      </c>
      <c r="E28" s="58">
        <v>8443354</v>
      </c>
      <c r="F28" s="58">
        <v>7758729.1400000015</v>
      </c>
      <c r="G28" s="41">
        <v>6466936.1699999999</v>
      </c>
      <c r="H28" s="26"/>
      <c r="I28" s="27"/>
      <c r="J28" s="27">
        <f t="shared" si="3"/>
        <v>0.76592029304942089</v>
      </c>
      <c r="K28" s="27">
        <f t="shared" si="4"/>
        <v>0</v>
      </c>
      <c r="L28" s="28">
        <f t="shared" si="5"/>
        <v>1976417.83</v>
      </c>
    </row>
    <row r="29" spans="2:12" ht="20.100000000000001" customHeight="1" x14ac:dyDescent="0.25">
      <c r="B29" s="29" t="s">
        <v>42</v>
      </c>
      <c r="C29" s="43">
        <v>0</v>
      </c>
      <c r="D29" s="43">
        <v>4588060</v>
      </c>
      <c r="E29" s="58">
        <v>4588060</v>
      </c>
      <c r="F29" s="58">
        <v>4006747.3800000004</v>
      </c>
      <c r="G29" s="41">
        <v>3473479.7600000002</v>
      </c>
      <c r="H29" s="26"/>
      <c r="I29" s="27"/>
      <c r="J29" s="27">
        <f t="shared" si="3"/>
        <v>0.75706938444571348</v>
      </c>
      <c r="K29" s="27">
        <f t="shared" si="4"/>
        <v>0</v>
      </c>
      <c r="L29" s="28">
        <f t="shared" si="5"/>
        <v>1114580.2399999998</v>
      </c>
    </row>
    <row r="30" spans="2:12" ht="20.100000000000001" customHeight="1" x14ac:dyDescent="0.25">
      <c r="B30" s="29" t="s">
        <v>43</v>
      </c>
      <c r="C30" s="43">
        <v>0</v>
      </c>
      <c r="D30" s="43">
        <v>1997747</v>
      </c>
      <c r="E30" s="58">
        <v>1997747</v>
      </c>
      <c r="F30" s="58">
        <v>1896305.1900000002</v>
      </c>
      <c r="G30" s="41">
        <v>1845764.79</v>
      </c>
      <c r="H30" s="26"/>
      <c r="I30" s="27"/>
      <c r="J30" s="27">
        <f t="shared" si="3"/>
        <v>0.92392319447858018</v>
      </c>
      <c r="K30" s="27">
        <f t="shared" si="4"/>
        <v>0</v>
      </c>
      <c r="L30" s="28">
        <f t="shared" si="5"/>
        <v>151982.20999999996</v>
      </c>
    </row>
    <row r="31" spans="2:12" ht="20.100000000000001" customHeight="1" x14ac:dyDescent="0.25">
      <c r="B31" s="29" t="s">
        <v>44</v>
      </c>
      <c r="C31" s="43">
        <v>0</v>
      </c>
      <c r="D31" s="43">
        <v>18388502</v>
      </c>
      <c r="E31" s="58">
        <v>18388502</v>
      </c>
      <c r="F31" s="58">
        <v>15447997.890000002</v>
      </c>
      <c r="G31" s="41">
        <v>13435484.730000002</v>
      </c>
      <c r="H31" s="26"/>
      <c r="I31" s="27"/>
      <c r="J31" s="27">
        <f t="shared" si="3"/>
        <v>0.73064596180809083</v>
      </c>
      <c r="K31" s="27">
        <f t="shared" si="4"/>
        <v>0</v>
      </c>
      <c r="L31" s="28">
        <f t="shared" si="5"/>
        <v>4953017.2699999977</v>
      </c>
    </row>
    <row r="32" spans="2:12" ht="20.100000000000001" customHeight="1" x14ac:dyDescent="0.25">
      <c r="B32" s="29" t="s">
        <v>45</v>
      </c>
      <c r="C32" s="43">
        <v>0</v>
      </c>
      <c r="D32" s="43">
        <v>9178598</v>
      </c>
      <c r="E32" s="58">
        <v>9178598</v>
      </c>
      <c r="F32" s="58">
        <v>7734413.9999999981</v>
      </c>
      <c r="G32" s="41">
        <v>6821224.7999999989</v>
      </c>
      <c r="H32" s="26"/>
      <c r="I32" s="27"/>
      <c r="J32" s="27">
        <f t="shared" ref="J32" si="6">IF(ISERROR(+G32/E32)=TRUE,0,++G32/E32)</f>
        <v>0.7431663092772991</v>
      </c>
      <c r="K32" s="27">
        <f t="shared" ref="K32" si="7">IF(ISERROR(+H32/E32)=TRUE,0,++H32/E32)</f>
        <v>0</v>
      </c>
      <c r="L32" s="28">
        <f t="shared" ref="L32" si="8">+D32-G32</f>
        <v>2357373.2000000011</v>
      </c>
    </row>
    <row r="33" spans="2:12" ht="20.100000000000001" customHeight="1" x14ac:dyDescent="0.25">
      <c r="B33" s="29" t="s">
        <v>46</v>
      </c>
      <c r="C33" s="43">
        <v>0</v>
      </c>
      <c r="D33" s="43">
        <v>3326706</v>
      </c>
      <c r="E33" s="58">
        <v>3326706</v>
      </c>
      <c r="F33" s="58">
        <v>3146552.5</v>
      </c>
      <c r="G33" s="41">
        <v>2467826.98</v>
      </c>
      <c r="H33" s="26"/>
      <c r="I33" s="27"/>
      <c r="J33" s="27">
        <f t="shared" si="3"/>
        <v>0.7418229864616831</v>
      </c>
      <c r="K33" s="27">
        <f t="shared" si="4"/>
        <v>0</v>
      </c>
      <c r="L33" s="28">
        <f t="shared" si="5"/>
        <v>858879.02</v>
      </c>
    </row>
    <row r="34" spans="2:12" ht="20.100000000000001" customHeight="1" x14ac:dyDescent="0.25">
      <c r="B34" s="29" t="s">
        <v>47</v>
      </c>
      <c r="C34" s="43">
        <v>0</v>
      </c>
      <c r="D34" s="43">
        <v>9298231</v>
      </c>
      <c r="E34" s="58">
        <v>9298231</v>
      </c>
      <c r="F34" s="58">
        <v>8558960.3900000006</v>
      </c>
      <c r="G34" s="41">
        <v>8217965.0700000012</v>
      </c>
      <c r="H34" s="26"/>
      <c r="I34" s="27"/>
      <c r="J34" s="27">
        <f t="shared" si="3"/>
        <v>0.8838202739854496</v>
      </c>
      <c r="K34" s="27">
        <f t="shared" si="4"/>
        <v>0</v>
      </c>
      <c r="L34" s="28">
        <f t="shared" si="5"/>
        <v>1080265.9299999988</v>
      </c>
    </row>
    <row r="35" spans="2:12" ht="20.100000000000001" customHeight="1" x14ac:dyDescent="0.25">
      <c r="B35" s="29" t="s">
        <v>50</v>
      </c>
      <c r="C35" s="43">
        <v>0</v>
      </c>
      <c r="D35" s="43">
        <v>8846100</v>
      </c>
      <c r="E35" s="58">
        <v>8796100</v>
      </c>
      <c r="F35" s="58">
        <v>8517883.8399999999</v>
      </c>
      <c r="G35" s="41">
        <v>6802953.1400000006</v>
      </c>
      <c r="H35" s="26"/>
      <c r="I35" s="27"/>
      <c r="J35" s="27">
        <f t="shared" si="3"/>
        <v>0.77340561612532832</v>
      </c>
      <c r="K35" s="27">
        <f t="shared" si="4"/>
        <v>0</v>
      </c>
      <c r="L35" s="28">
        <f t="shared" si="5"/>
        <v>2043146.8599999994</v>
      </c>
    </row>
    <row r="36" spans="2:12" ht="20.100000000000001" customHeight="1" x14ac:dyDescent="0.25">
      <c r="B36" s="29" t="s">
        <v>51</v>
      </c>
      <c r="C36" s="43">
        <v>0</v>
      </c>
      <c r="D36" s="43">
        <v>86937542</v>
      </c>
      <c r="E36" s="58">
        <v>86877542</v>
      </c>
      <c r="F36" s="58">
        <v>76477167.069999993</v>
      </c>
      <c r="G36" s="41">
        <v>60433023.379999995</v>
      </c>
      <c r="H36" s="26"/>
      <c r="I36" s="27"/>
      <c r="J36" s="27">
        <f t="shared" si="3"/>
        <v>0.69561156990376172</v>
      </c>
      <c r="K36" s="27">
        <f t="shared" si="4"/>
        <v>0</v>
      </c>
      <c r="L36" s="28">
        <f t="shared" si="5"/>
        <v>26504518.620000005</v>
      </c>
    </row>
    <row r="37" spans="2:12" ht="20.100000000000001" customHeight="1" x14ac:dyDescent="0.25">
      <c r="B37" s="29" t="s">
        <v>52</v>
      </c>
      <c r="C37" s="43">
        <v>0</v>
      </c>
      <c r="D37" s="43">
        <v>2189953</v>
      </c>
      <c r="E37" s="58">
        <v>2189953</v>
      </c>
      <c r="F37" s="58">
        <v>2006527.4999999995</v>
      </c>
      <c r="G37" s="41">
        <v>1766717.9699999997</v>
      </c>
      <c r="H37" s="26"/>
      <c r="I37" s="27"/>
      <c r="J37" s="27">
        <f t="shared" si="3"/>
        <v>0.80673784779855995</v>
      </c>
      <c r="K37" s="27">
        <f t="shared" si="4"/>
        <v>0</v>
      </c>
      <c r="L37" s="28">
        <f t="shared" si="5"/>
        <v>423235.03000000026</v>
      </c>
    </row>
    <row r="38" spans="2:12" ht="20.100000000000001" customHeight="1" x14ac:dyDescent="0.25">
      <c r="B38" s="29" t="s">
        <v>53</v>
      </c>
      <c r="C38" s="43">
        <v>0</v>
      </c>
      <c r="D38" s="43">
        <v>34701818</v>
      </c>
      <c r="E38" s="58">
        <v>34623865</v>
      </c>
      <c r="F38" s="58">
        <v>32719679.260000017</v>
      </c>
      <c r="G38" s="41">
        <v>28214109.050000019</v>
      </c>
      <c r="H38" s="26"/>
      <c r="I38" s="27"/>
      <c r="J38" s="27">
        <f t="shared" si="3"/>
        <v>0.81487462621518481</v>
      </c>
      <c r="K38" s="27">
        <f t="shared" si="4"/>
        <v>0</v>
      </c>
      <c r="L38" s="28">
        <f t="shared" si="5"/>
        <v>6487708.9499999806</v>
      </c>
    </row>
    <row r="39" spans="2:12" ht="20.100000000000001" customHeight="1" x14ac:dyDescent="0.25">
      <c r="B39" s="29" t="s">
        <v>54</v>
      </c>
      <c r="C39" s="43">
        <v>0</v>
      </c>
      <c r="D39" s="43">
        <v>28810139</v>
      </c>
      <c r="E39" s="58">
        <v>27810139</v>
      </c>
      <c r="F39" s="58">
        <v>20400333.540000007</v>
      </c>
      <c r="G39" s="41">
        <v>16734828.529999999</v>
      </c>
      <c r="H39" s="26"/>
      <c r="I39" s="27"/>
      <c r="J39" s="27">
        <f t="shared" si="3"/>
        <v>0.60175278268116528</v>
      </c>
      <c r="K39" s="27">
        <f t="shared" si="4"/>
        <v>0</v>
      </c>
      <c r="L39" s="28">
        <f t="shared" si="5"/>
        <v>12075310.470000001</v>
      </c>
    </row>
    <row r="40" spans="2:12" ht="20.100000000000001" customHeight="1" x14ac:dyDescent="0.25">
      <c r="B40" s="29" t="s">
        <v>55</v>
      </c>
      <c r="C40" s="43">
        <v>0</v>
      </c>
      <c r="D40" s="43">
        <v>26127134</v>
      </c>
      <c r="E40" s="58">
        <v>24935746</v>
      </c>
      <c r="F40" s="58">
        <v>22389806.370000005</v>
      </c>
      <c r="G40" s="41">
        <v>19633948.390000001</v>
      </c>
      <c r="H40" s="26"/>
      <c r="I40" s="27"/>
      <c r="J40" s="27">
        <f t="shared" ref="J40:J42" si="9">IF(ISERROR(+G40/E40)=TRUE,0,++G40/E40)</f>
        <v>0.78738163237626824</v>
      </c>
      <c r="K40" s="27">
        <f t="shared" ref="K40:K42" si="10">IF(ISERROR(+H40/E40)=TRUE,0,++H40/E40)</f>
        <v>0</v>
      </c>
      <c r="L40" s="28">
        <f t="shared" ref="L40:L42" si="11">+D40-G40</f>
        <v>6493185.6099999994</v>
      </c>
    </row>
    <row r="41" spans="2:12" ht="20.100000000000001" customHeight="1" x14ac:dyDescent="0.25">
      <c r="B41" s="29" t="s">
        <v>56</v>
      </c>
      <c r="C41" s="43">
        <v>0</v>
      </c>
      <c r="D41" s="43">
        <v>27800272</v>
      </c>
      <c r="E41" s="58">
        <v>27655974</v>
      </c>
      <c r="F41" s="58">
        <v>23840375.290000003</v>
      </c>
      <c r="G41" s="41">
        <v>19616291.5</v>
      </c>
      <c r="H41" s="26"/>
      <c r="I41" s="27"/>
      <c r="J41" s="27">
        <f t="shared" si="9"/>
        <v>0.70929671469896527</v>
      </c>
      <c r="K41" s="27">
        <f t="shared" si="10"/>
        <v>0</v>
      </c>
      <c r="L41" s="28">
        <f t="shared" si="11"/>
        <v>8183980.5</v>
      </c>
    </row>
    <row r="42" spans="2:12" ht="20.100000000000001" customHeight="1" x14ac:dyDescent="0.25">
      <c r="B42" s="29" t="s">
        <v>57</v>
      </c>
      <c r="C42" s="43">
        <v>0</v>
      </c>
      <c r="D42" s="43">
        <v>11197367</v>
      </c>
      <c r="E42" s="58">
        <v>11197367</v>
      </c>
      <c r="F42" s="58">
        <v>9457350.2999999989</v>
      </c>
      <c r="G42" s="41">
        <v>8422092.4600000009</v>
      </c>
      <c r="H42" s="26"/>
      <c r="I42" s="27"/>
      <c r="J42" s="27">
        <f t="shared" si="9"/>
        <v>0.75214936332800386</v>
      </c>
      <c r="K42" s="27">
        <f t="shared" si="10"/>
        <v>0</v>
      </c>
      <c r="L42" s="28">
        <f t="shared" si="11"/>
        <v>2775274.5399999991</v>
      </c>
    </row>
    <row r="43" spans="2:12" ht="20.100000000000001" customHeight="1" x14ac:dyDescent="0.25">
      <c r="B43" s="29" t="s">
        <v>62</v>
      </c>
      <c r="C43" s="43">
        <v>0</v>
      </c>
      <c r="D43" s="43">
        <v>8500092</v>
      </c>
      <c r="E43" s="58">
        <v>8500092</v>
      </c>
      <c r="F43" s="58">
        <v>7884576.8600000003</v>
      </c>
      <c r="G43" s="41">
        <v>7454359.0100000007</v>
      </c>
      <c r="H43" s="26"/>
      <c r="I43" s="27"/>
      <c r="J43" s="27">
        <f t="shared" si="3"/>
        <v>0.87697392098814941</v>
      </c>
      <c r="K43" s="27">
        <f t="shared" si="4"/>
        <v>0</v>
      </c>
      <c r="L43" s="28">
        <f t="shared" si="5"/>
        <v>1045732.9899999993</v>
      </c>
    </row>
    <row r="44" spans="2:12" ht="23.25" customHeight="1" x14ac:dyDescent="0.25">
      <c r="B44" s="50" t="s">
        <v>4</v>
      </c>
      <c r="C44" s="62">
        <f t="shared" ref="C44:H44" si="12">SUM(C13:C43)</f>
        <v>0</v>
      </c>
      <c r="D44" s="62">
        <f t="shared" si="12"/>
        <v>602891534</v>
      </c>
      <c r="E44" s="62">
        <f t="shared" si="12"/>
        <v>597238754</v>
      </c>
      <c r="F44" s="62">
        <f t="shared" si="12"/>
        <v>536826741.53999996</v>
      </c>
      <c r="G44" s="62">
        <f t="shared" si="12"/>
        <v>468314887.9199999</v>
      </c>
      <c r="H44" s="51">
        <f t="shared" si="12"/>
        <v>0</v>
      </c>
      <c r="I44" s="52">
        <f>IF(ISERROR(+#REF!/E44)=TRUE,0,++#REF!/E44)</f>
        <v>0</v>
      </c>
      <c r="J44" s="52">
        <f>IF(ISERROR(+G44/E44)=TRUE,0,++G44/E44)</f>
        <v>0.78413345547901248</v>
      </c>
      <c r="K44" s="52">
        <f>IF(ISERROR(+H44/E44)=TRUE,0,++H44/E44)</f>
        <v>0</v>
      </c>
      <c r="L44" s="53">
        <f>SUM(L13:L43)</f>
        <v>134576646.07999998</v>
      </c>
    </row>
    <row r="45" spans="2:12" x14ac:dyDescent="0.2">
      <c r="B45" s="11" t="s">
        <v>99</v>
      </c>
    </row>
    <row r="47" spans="2:12" x14ac:dyDescent="0.25">
      <c r="B47" s="1" t="s">
        <v>64</v>
      </c>
    </row>
    <row r="48" spans="2:12" s="22" customFormat="1" x14ac:dyDescent="0.25">
      <c r="K48" s="23"/>
    </row>
    <row r="49" spans="2:11" s="22" customFormat="1" x14ac:dyDescent="0.25">
      <c r="C49" s="22">
        <v>1000000</v>
      </c>
      <c r="K49" s="23"/>
    </row>
    <row r="50" spans="2:11" s="22" customFormat="1" ht="45" x14ac:dyDescent="0.25">
      <c r="B50" s="30" t="s">
        <v>23</v>
      </c>
      <c r="C50" s="30" t="s">
        <v>3</v>
      </c>
      <c r="D50" s="30" t="s">
        <v>2</v>
      </c>
      <c r="E50" s="31" t="s">
        <v>18</v>
      </c>
      <c r="F50" s="31" t="s">
        <v>19</v>
      </c>
      <c r="G50" s="31" t="str">
        <f>MID(G11,1,25)</f>
        <v>DEVENGADO
A OCTUBRE
(4)</v>
      </c>
      <c r="K50" s="23"/>
    </row>
    <row r="51" spans="2:11" s="22" customFormat="1" x14ac:dyDescent="0.25">
      <c r="B51" s="22" t="s">
        <v>24</v>
      </c>
      <c r="C51" s="63">
        <f>+C44/$C$49</f>
        <v>0</v>
      </c>
      <c r="D51" s="39">
        <f>+D44/$C$49</f>
        <v>602.89153399999998</v>
      </c>
      <c r="E51" s="39">
        <f>+E44/$C$49</f>
        <v>597.23875399999997</v>
      </c>
      <c r="F51" s="39">
        <f>+F44/$C$49</f>
        <v>536.82674153999994</v>
      </c>
      <c r="G51" s="39">
        <f>+G44/$C$49</f>
        <v>468.31488791999988</v>
      </c>
      <c r="H51" s="22">
        <v>1373981</v>
      </c>
      <c r="K51" s="23"/>
    </row>
    <row r="52" spans="2:11" s="22" customFormat="1" x14ac:dyDescent="0.25">
      <c r="C52" s="39"/>
      <c r="D52" s="39"/>
      <c r="E52" s="39"/>
      <c r="F52" s="39"/>
      <c r="G52" s="39"/>
      <c r="H52" s="22">
        <v>5072</v>
      </c>
      <c r="K52" s="23"/>
    </row>
    <row r="53" spans="2:11" s="22" customFormat="1" x14ac:dyDescent="0.25">
      <c r="C53" s="39"/>
      <c r="D53" s="39"/>
      <c r="E53" s="39"/>
      <c r="F53" s="39"/>
      <c r="G53" s="39"/>
      <c r="H53" s="22">
        <v>3078714.9799999995</v>
      </c>
      <c r="K53" s="23"/>
    </row>
    <row r="54" spans="2:11" s="22" customFormat="1" x14ac:dyDescent="0.25">
      <c r="C54" s="39"/>
      <c r="D54" s="39"/>
      <c r="E54" s="39"/>
      <c r="F54" s="39"/>
      <c r="G54" s="39"/>
      <c r="H54" s="22">
        <v>0</v>
      </c>
      <c r="K54" s="23"/>
    </row>
    <row r="55" spans="2:11" s="22" customFormat="1" x14ac:dyDescent="0.25"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M31"/>
  <sheetViews>
    <sheetView showGridLines="0" tabSelected="1" topLeftCell="B1" zoomScale="130" zoomScaleNormal="130" workbookViewId="0">
      <selection activeCell="B11" sqref="B11:B12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6" width="16.855468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6" customFormat="1" x14ac:dyDescent="0.25">
      <c r="A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6" customFormat="1" ht="15" customHeight="1" x14ac:dyDescent="0.25">
      <c r="A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s="46" customFormat="1" ht="15" customHeight="1" x14ac:dyDescent="0.25">
      <c r="A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s="46" customFormat="1" ht="15" customHeight="1" x14ac:dyDescent="0.25">
      <c r="A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5.0999999999999996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43.5" customHeight="1" x14ac:dyDescent="0.25">
      <c r="B6" s="76" t="s">
        <v>97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14</v>
      </c>
    </row>
    <row r="9" spans="1:13" x14ac:dyDescent="0.2">
      <c r="B9" s="3" t="s">
        <v>1</v>
      </c>
    </row>
    <row r="10" spans="1:13" x14ac:dyDescent="0.25"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98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46.5" customHeight="1" x14ac:dyDescent="0.25">
      <c r="B12" s="84"/>
      <c r="C12" s="48" t="s">
        <v>3</v>
      </c>
      <c r="D12" s="48" t="s">
        <v>2</v>
      </c>
      <c r="E12" s="81"/>
      <c r="F12" s="81"/>
      <c r="G12" s="81"/>
      <c r="H12" s="81"/>
      <c r="I12" s="48" t="s">
        <v>9</v>
      </c>
      <c r="J12" s="48" t="s">
        <v>10</v>
      </c>
      <c r="K12" s="49" t="s">
        <v>11</v>
      </c>
      <c r="L12" s="79"/>
    </row>
    <row r="13" spans="1:13" ht="20.100000000000001" customHeight="1" x14ac:dyDescent="0.25">
      <c r="B13" s="17" t="s">
        <v>54</v>
      </c>
      <c r="C13" s="18">
        <v>0</v>
      </c>
      <c r="D13" s="18">
        <v>460008</v>
      </c>
      <c r="E13" s="73">
        <v>433434</v>
      </c>
      <c r="F13" s="70">
        <v>413663.4</v>
      </c>
      <c r="G13" s="8">
        <v>230300.22999999998</v>
      </c>
      <c r="H13" s="8"/>
      <c r="I13" s="12">
        <f>IF(ISERROR(+#REF!/E13)=TRUE,0,++#REF!/E13)</f>
        <v>0</v>
      </c>
      <c r="J13" s="12">
        <f>IF(ISERROR(+G13/E13)=TRUE,0,++G13/E13)</f>
        <v>0.53133863517859692</v>
      </c>
      <c r="K13" s="12">
        <f>IF(ISERROR(+H13/E13)=TRUE,0,++H13/E13)</f>
        <v>0</v>
      </c>
      <c r="L13" s="14">
        <f>+D13-G13</f>
        <v>229707.77000000002</v>
      </c>
    </row>
    <row r="14" spans="1:13" ht="20.100000000000001" customHeight="1" x14ac:dyDescent="0.25">
      <c r="B14" s="16" t="s">
        <v>55</v>
      </c>
      <c r="C14" s="19">
        <v>0</v>
      </c>
      <c r="D14" s="19">
        <v>854020</v>
      </c>
      <c r="E14" s="57">
        <v>854020</v>
      </c>
      <c r="F14" s="57">
        <v>835768.84</v>
      </c>
      <c r="G14" s="9">
        <v>664700.46000000008</v>
      </c>
      <c r="H14" s="9"/>
      <c r="I14" s="13">
        <f>IF(ISERROR(+#REF!/E14)=TRUE,0,++#REF!/E14)</f>
        <v>0</v>
      </c>
      <c r="J14" s="13">
        <f>IF(ISERROR(+G14/E14)=TRUE,0,++G14/E14)</f>
        <v>0.77831954755157973</v>
      </c>
      <c r="K14" s="13">
        <f>IF(ISERROR(+H14/E14)=TRUE,0,++H14/E14)</f>
        <v>0</v>
      </c>
      <c r="L14" s="15">
        <f>+D14-G14</f>
        <v>189319.53999999992</v>
      </c>
    </row>
    <row r="15" spans="1:13" ht="20.100000000000001" customHeight="1" x14ac:dyDescent="0.25">
      <c r="B15" s="16" t="s">
        <v>56</v>
      </c>
      <c r="C15" s="19">
        <v>0</v>
      </c>
      <c r="D15" s="19">
        <v>1528</v>
      </c>
      <c r="E15" s="57">
        <v>1528</v>
      </c>
      <c r="F15" s="57">
        <v>1500</v>
      </c>
      <c r="G15" s="9">
        <v>1500</v>
      </c>
      <c r="H15" s="9"/>
      <c r="I15" s="13">
        <f>IF(ISERROR(+#REF!/E15)=TRUE,0,++#REF!/E15)</f>
        <v>0</v>
      </c>
      <c r="J15" s="13">
        <f>IF(ISERROR(+G15/E15)=TRUE,0,++G15/E15)</f>
        <v>0.98167539267015702</v>
      </c>
      <c r="K15" s="13">
        <f>IF(ISERROR(+H15/E15)=TRUE,0,++H15/E15)</f>
        <v>0</v>
      </c>
      <c r="L15" s="15">
        <f>+D15-G15</f>
        <v>28</v>
      </c>
    </row>
    <row r="16" spans="1:13" ht="20.100000000000001" customHeight="1" x14ac:dyDescent="0.25">
      <c r="B16" s="65" t="s">
        <v>57</v>
      </c>
      <c r="C16" s="66">
        <v>0</v>
      </c>
      <c r="D16" s="66">
        <v>820306</v>
      </c>
      <c r="E16" s="71">
        <v>820306</v>
      </c>
      <c r="F16" s="71">
        <v>808073.8600000001</v>
      </c>
      <c r="G16" s="67">
        <v>746473.8600000001</v>
      </c>
      <c r="H16" s="67"/>
      <c r="I16" s="68">
        <f>IF(ISERROR(+#REF!/E16)=TRUE,0,++#REF!/E16)</f>
        <v>0</v>
      </c>
      <c r="J16" s="68">
        <f>IF(ISERROR(+G16/E16)=TRUE,0,++G16/E16)</f>
        <v>0.90999439233651847</v>
      </c>
      <c r="K16" s="68">
        <f>IF(ISERROR(+H16/E16)=TRUE,0,++H16/E16)</f>
        <v>0</v>
      </c>
      <c r="L16" s="69">
        <f>+D16-G16</f>
        <v>73832.139999999898</v>
      </c>
    </row>
    <row r="17" spans="2:12" ht="23.25" customHeight="1" x14ac:dyDescent="0.25">
      <c r="B17" s="50" t="s">
        <v>4</v>
      </c>
      <c r="C17" s="62">
        <f t="shared" ref="C17:H17" si="0">SUM(C13:C16)</f>
        <v>0</v>
      </c>
      <c r="D17" s="62">
        <f t="shared" si="0"/>
        <v>2135862</v>
      </c>
      <c r="E17" s="62">
        <f t="shared" si="0"/>
        <v>2109288</v>
      </c>
      <c r="F17" s="62">
        <f t="shared" si="0"/>
        <v>2059006.1</v>
      </c>
      <c r="G17" s="62">
        <f t="shared" si="0"/>
        <v>1642974.5500000003</v>
      </c>
      <c r="H17" s="51">
        <f t="shared" si="0"/>
        <v>0</v>
      </c>
      <c r="I17" s="52">
        <f>IF(ISERROR(+#REF!/E17)=TRUE,0,++#REF!/E17)</f>
        <v>0</v>
      </c>
      <c r="J17" s="52">
        <f>IF(ISERROR(+G17/E17)=TRUE,0,++G17/E17)</f>
        <v>0.7789237647964623</v>
      </c>
      <c r="K17" s="52">
        <f>IF(ISERROR(+H17/E17)=TRUE,0,++H17/E17)</f>
        <v>0</v>
      </c>
      <c r="L17" s="53">
        <f>SUM(L13:L16)</f>
        <v>492887.44999999984</v>
      </c>
    </row>
    <row r="18" spans="2:12" x14ac:dyDescent="0.2">
      <c r="B18" s="11" t="s">
        <v>99</v>
      </c>
    </row>
    <row r="19" spans="2:12" s="22" customFormat="1" x14ac:dyDescent="0.25">
      <c r="K19" s="23"/>
    </row>
    <row r="20" spans="2:12" s="22" customFormat="1" x14ac:dyDescent="0.25">
      <c r="K20" s="23"/>
    </row>
    <row r="21" spans="2:12" s="22" customFormat="1" x14ac:dyDescent="0.25">
      <c r="K21" s="23"/>
    </row>
    <row r="22" spans="2:12" s="22" customFormat="1" x14ac:dyDescent="0.25">
      <c r="C22" s="22">
        <v>1000000</v>
      </c>
      <c r="K22" s="23"/>
    </row>
    <row r="23" spans="2:12" s="22" customFormat="1" ht="45" x14ac:dyDescent="0.25">
      <c r="B23" s="30" t="s">
        <v>23</v>
      </c>
      <c r="C23" s="30" t="s">
        <v>3</v>
      </c>
      <c r="D23" s="30" t="s">
        <v>2</v>
      </c>
      <c r="E23" s="31" t="s">
        <v>18</v>
      </c>
      <c r="F23" s="31" t="s">
        <v>19</v>
      </c>
      <c r="G23" s="31" t="str">
        <f>MID(G11,1,25)</f>
        <v>DEVENGADO
A OCTUBRE
(4)</v>
      </c>
      <c r="K23" s="23"/>
    </row>
    <row r="24" spans="2:12" s="22" customFormat="1" x14ac:dyDescent="0.25">
      <c r="B24" s="22" t="s">
        <v>24</v>
      </c>
      <c r="C24" s="63">
        <f>+C17/$C$22</f>
        <v>0</v>
      </c>
      <c r="D24" s="39">
        <f>+D17/$C$22</f>
        <v>2.1358619999999999</v>
      </c>
      <c r="E24" s="39">
        <f>+E17/$C$22</f>
        <v>2.1092879999999998</v>
      </c>
      <c r="F24" s="39">
        <f>+F17/$C$22</f>
        <v>2.0590061</v>
      </c>
      <c r="G24" s="39">
        <f>+G17/$C$22</f>
        <v>1.6429745500000004</v>
      </c>
      <c r="H24" s="22">
        <v>1373981</v>
      </c>
      <c r="K24" s="23"/>
    </row>
    <row r="25" spans="2:12" s="22" customFormat="1" x14ac:dyDescent="0.25">
      <c r="C25" s="39"/>
      <c r="D25" s="39"/>
      <c r="E25" s="39"/>
      <c r="F25" s="39"/>
      <c r="G25" s="39"/>
      <c r="H25" s="22">
        <v>5072</v>
      </c>
      <c r="K25" s="23"/>
    </row>
    <row r="26" spans="2:12" s="22" customFormat="1" x14ac:dyDescent="0.25">
      <c r="C26" s="39"/>
      <c r="D26" s="39"/>
      <c r="E26" s="39"/>
      <c r="F26" s="39"/>
      <c r="G26" s="39"/>
      <c r="H26" s="22">
        <v>3078714.9799999995</v>
      </c>
      <c r="K26" s="23"/>
    </row>
    <row r="27" spans="2:12" s="22" customFormat="1" x14ac:dyDescent="0.25">
      <c r="C27" s="39"/>
      <c r="D27" s="39"/>
      <c r="E27" s="39"/>
      <c r="F27" s="39"/>
      <c r="G27" s="39"/>
      <c r="H27" s="22">
        <v>0</v>
      </c>
      <c r="K27" s="23"/>
    </row>
    <row r="28" spans="2:12" s="22" customFormat="1" x14ac:dyDescent="0.25">
      <c r="K28" s="23"/>
    </row>
    <row r="29" spans="2:12" s="22" customFormat="1" x14ac:dyDescent="0.25">
      <c r="K29" s="23"/>
    </row>
    <row r="30" spans="2:12" s="22" customFormat="1" x14ac:dyDescent="0.25">
      <c r="K30" s="23"/>
    </row>
    <row r="31" spans="2:12" s="22" customFormat="1" x14ac:dyDescent="0.25">
      <c r="K31" s="23"/>
    </row>
  </sheetData>
  <mergeCells count="9">
    <mergeCell ref="B6:L6"/>
    <mergeCell ref="L11:L12"/>
    <mergeCell ref="B11:B12"/>
    <mergeCell ref="C11:D11"/>
    <mergeCell ref="E11:E12"/>
    <mergeCell ref="F11:F12"/>
    <mergeCell ref="G11:G12"/>
    <mergeCell ref="H11:H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2025-12-29T14:53:03Z</dcterms:modified>
</cp:coreProperties>
</file>