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11. MES DE NOVIEMBRE - FALTA\"/>
    </mc:Choice>
  </mc:AlternateContent>
  <xr:revisionPtr revIDLastSave="0" documentId="13_ncr:1_{FD013629-F7F6-4311-B721-6003C3053FEE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RO" sheetId="1" r:id="rId1"/>
    <sheet name="RDR" sheetId="4" r:id="rId2"/>
    <sheet name="ROOC" sheetId="5" r:id="rId3"/>
    <sheet name="DYT" sheetId="6" r:id="rId4"/>
    <sheet name="RD" sheetId="7" r:id="rId5"/>
  </sheets>
  <definedNames>
    <definedName name="_xlnm._FilterDatabase" localSheetId="0" hidden="1">RO!$B$11:$L$45</definedName>
    <definedName name="_xlnm.Print_Area" localSheetId="3">DYT!$B$2:$L$46</definedName>
    <definedName name="_xlnm.Print_Area" localSheetId="4">RD!$B$2:$L$19</definedName>
    <definedName name="_xlnm.Print_Area" localSheetId="1">RDR!$B$2:$L$46</definedName>
    <definedName name="_xlnm.Print_Area" localSheetId="0">RO!$B$2:$L$48</definedName>
    <definedName name="_xlnm.Print_Area" localSheetId="2">ROOC!$B$2:$L$49</definedName>
  </definedNames>
  <calcPr calcId="191029"/>
</workbook>
</file>

<file path=xl/calcChain.xml><?xml version="1.0" encoding="utf-8"?>
<calcChain xmlns="http://schemas.openxmlformats.org/spreadsheetml/2006/main">
  <c r="L42" i="4" l="1"/>
  <c r="K42" i="4"/>
  <c r="J42" i="4"/>
  <c r="L14" i="6"/>
  <c r="K14" i="6"/>
  <c r="J14" i="6"/>
  <c r="C44" i="6"/>
  <c r="D44" i="6"/>
  <c r="L32" i="6" l="1"/>
  <c r="K32" i="6"/>
  <c r="J32" i="6"/>
  <c r="L45" i="1" l="1"/>
  <c r="K45" i="1"/>
  <c r="J45" i="1"/>
  <c r="C46" i="1"/>
  <c r="D46" i="1"/>
  <c r="L16" i="5" l="1"/>
  <c r="J16" i="5"/>
  <c r="C47" i="5"/>
  <c r="D47" i="5"/>
  <c r="L44" i="5"/>
  <c r="K44" i="5"/>
  <c r="J44" i="5"/>
  <c r="L38" i="6" l="1"/>
  <c r="L17" i="5" l="1"/>
  <c r="K17" i="5"/>
  <c r="J17" i="5"/>
  <c r="E47" i="5" l="1"/>
  <c r="L20" i="5"/>
  <c r="K20" i="5"/>
  <c r="J20" i="5"/>
  <c r="L42" i="5" l="1"/>
  <c r="K42" i="5"/>
  <c r="J42" i="5"/>
  <c r="L41" i="5"/>
  <c r="K41" i="5"/>
  <c r="J41" i="5"/>
  <c r="J38" i="6" l="1"/>
  <c r="K38" i="6"/>
  <c r="L46" i="5" l="1"/>
  <c r="L45" i="5"/>
  <c r="L43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19" i="5"/>
  <c r="L18" i="5"/>
  <c r="L15" i="5"/>
  <c r="L14" i="5"/>
  <c r="K14" i="5"/>
  <c r="J14" i="5"/>
  <c r="K15" i="5" l="1"/>
  <c r="J15" i="5"/>
  <c r="L44" i="1"/>
  <c r="K44" i="1"/>
  <c r="J44" i="1"/>
  <c r="J18" i="5" l="1"/>
  <c r="K18" i="5"/>
  <c r="E46" i="1"/>
  <c r="K19" i="5" l="1"/>
  <c r="J19" i="5"/>
  <c r="K21" i="5" l="1"/>
  <c r="J21" i="5"/>
  <c r="J40" i="6"/>
  <c r="K22" i="5" l="1"/>
  <c r="J22" i="5"/>
  <c r="G23" i="7"/>
  <c r="G50" i="6"/>
  <c r="G53" i="5"/>
  <c r="G50" i="4"/>
  <c r="G52" i="1"/>
  <c r="K23" i="5" l="1"/>
  <c r="J23" i="5"/>
  <c r="K39" i="6"/>
  <c r="J24" i="5" l="1"/>
  <c r="K24" i="5"/>
  <c r="J39" i="6"/>
  <c r="L39" i="6"/>
  <c r="K25" i="5" l="1"/>
  <c r="J25" i="5"/>
  <c r="L42" i="6"/>
  <c r="K42" i="6"/>
  <c r="J42" i="6"/>
  <c r="L41" i="6"/>
  <c r="K41" i="6"/>
  <c r="J41" i="6"/>
  <c r="L40" i="6"/>
  <c r="K40" i="6"/>
  <c r="C51" i="6"/>
  <c r="D51" i="6"/>
  <c r="K26" i="5" l="1"/>
  <c r="J26" i="5"/>
  <c r="G47" i="5"/>
  <c r="G54" i="5" s="1"/>
  <c r="F47" i="5"/>
  <c r="F54" i="5" s="1"/>
  <c r="D54" i="5"/>
  <c r="C54" i="5"/>
  <c r="J27" i="5" l="1"/>
  <c r="K27" i="5"/>
  <c r="G44" i="6"/>
  <c r="G51" i="6" s="1"/>
  <c r="F44" i="6"/>
  <c r="F51" i="6" s="1"/>
  <c r="E44" i="6"/>
  <c r="E51" i="6" s="1"/>
  <c r="K28" i="5" l="1"/>
  <c r="J28" i="5"/>
  <c r="L43" i="6"/>
  <c r="K43" i="6"/>
  <c r="J43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K29" i="5" l="1"/>
  <c r="J29" i="5"/>
  <c r="L43" i="4"/>
  <c r="K43" i="4"/>
  <c r="J43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K42" i="1"/>
  <c r="K40" i="1"/>
  <c r="J39" i="1"/>
  <c r="K38" i="1"/>
  <c r="J37" i="1"/>
  <c r="K36" i="1"/>
  <c r="K34" i="1"/>
  <c r="J32" i="1"/>
  <c r="J31" i="1"/>
  <c r="K30" i="1"/>
  <c r="K29" i="1"/>
  <c r="K28" i="1"/>
  <c r="K26" i="1"/>
  <c r="K24" i="1"/>
  <c r="J23" i="1"/>
  <c r="J22" i="1"/>
  <c r="K21" i="1"/>
  <c r="K20" i="1"/>
  <c r="K18" i="1"/>
  <c r="J16" i="1"/>
  <c r="J15" i="1"/>
  <c r="J14" i="1"/>
  <c r="L43" i="1"/>
  <c r="K43" i="1"/>
  <c r="J43" i="1"/>
  <c r="L42" i="1"/>
  <c r="L41" i="1"/>
  <c r="K41" i="1"/>
  <c r="J41" i="1"/>
  <c r="L40" i="1"/>
  <c r="J40" i="1"/>
  <c r="L39" i="1"/>
  <c r="K39" i="1"/>
  <c r="L38" i="1"/>
  <c r="L37" i="1"/>
  <c r="L36" i="1"/>
  <c r="L35" i="1"/>
  <c r="K35" i="1"/>
  <c r="J35" i="1"/>
  <c r="L34" i="1"/>
  <c r="L33" i="1"/>
  <c r="K33" i="1"/>
  <c r="J33" i="1"/>
  <c r="L32" i="1"/>
  <c r="K32" i="1"/>
  <c r="L31" i="1"/>
  <c r="L30" i="1"/>
  <c r="L29" i="1"/>
  <c r="J29" i="1"/>
  <c r="L28" i="1"/>
  <c r="L27" i="1"/>
  <c r="K27" i="1"/>
  <c r="J27" i="1"/>
  <c r="L26" i="1"/>
  <c r="L25" i="1"/>
  <c r="K25" i="1"/>
  <c r="J25" i="1"/>
  <c r="L24" i="1"/>
  <c r="J24" i="1"/>
  <c r="L23" i="1"/>
  <c r="K23" i="1"/>
  <c r="L22" i="1"/>
  <c r="L21" i="1"/>
  <c r="J21" i="1"/>
  <c r="L20" i="1"/>
  <c r="L19" i="1"/>
  <c r="K19" i="1"/>
  <c r="J19" i="1"/>
  <c r="L18" i="1"/>
  <c r="L17" i="1"/>
  <c r="K17" i="1"/>
  <c r="J17" i="1"/>
  <c r="L16" i="1"/>
  <c r="K16" i="1"/>
  <c r="L15" i="1"/>
  <c r="L14" i="1"/>
  <c r="K14" i="1"/>
  <c r="K30" i="5" l="1"/>
  <c r="J30" i="5"/>
  <c r="J18" i="1"/>
  <c r="J26" i="1"/>
  <c r="J34" i="1"/>
  <c r="J42" i="1"/>
  <c r="K22" i="1"/>
  <c r="K31" i="1"/>
  <c r="J38" i="1"/>
  <c r="J30" i="1"/>
  <c r="K15" i="1"/>
  <c r="K37" i="1"/>
  <c r="J20" i="1"/>
  <c r="J28" i="1"/>
  <c r="J36" i="1"/>
  <c r="C53" i="1"/>
  <c r="D53" i="1"/>
  <c r="K31" i="5" l="1"/>
  <c r="J31" i="5"/>
  <c r="C44" i="4"/>
  <c r="C51" i="4" s="1"/>
  <c r="J32" i="5" l="1"/>
  <c r="K32" i="5"/>
  <c r="G44" i="4"/>
  <c r="G51" i="4" s="1"/>
  <c r="F44" i="4"/>
  <c r="F51" i="4" s="1"/>
  <c r="D44" i="4"/>
  <c r="D51" i="4" s="1"/>
  <c r="G17" i="7"/>
  <c r="G24" i="7" s="1"/>
  <c r="F17" i="7"/>
  <c r="F24" i="7" s="1"/>
  <c r="E17" i="7"/>
  <c r="E24" i="7" s="1"/>
  <c r="D17" i="7"/>
  <c r="D24" i="7" s="1"/>
  <c r="G46" i="1"/>
  <c r="G53" i="1" s="1"/>
  <c r="F46" i="1"/>
  <c r="F53" i="1" s="1"/>
  <c r="C17" i="7"/>
  <c r="C24" i="7" s="1"/>
  <c r="K33" i="5" l="1"/>
  <c r="J33" i="5"/>
  <c r="L16" i="7"/>
  <c r="L15" i="7"/>
  <c r="L14" i="7"/>
  <c r="L13" i="4"/>
  <c r="L13" i="6"/>
  <c r="L13" i="5"/>
  <c r="L13" i="7"/>
  <c r="L13" i="1"/>
  <c r="E44" i="4"/>
  <c r="E51" i="4" s="1"/>
  <c r="K34" i="5" l="1"/>
  <c r="J34" i="5"/>
  <c r="E53" i="1"/>
  <c r="J35" i="5" l="1"/>
  <c r="K35" i="5"/>
  <c r="H17" i="7"/>
  <c r="K16" i="7"/>
  <c r="J16" i="7"/>
  <c r="I16" i="7"/>
  <c r="K15" i="7"/>
  <c r="J15" i="7"/>
  <c r="I15" i="7"/>
  <c r="K14" i="7"/>
  <c r="J14" i="7"/>
  <c r="I14" i="7"/>
  <c r="L17" i="7"/>
  <c r="K13" i="7"/>
  <c r="J13" i="7"/>
  <c r="I13" i="7"/>
  <c r="H46" i="1"/>
  <c r="I13" i="1"/>
  <c r="H44" i="6"/>
  <c r="K13" i="6"/>
  <c r="J13" i="6"/>
  <c r="I13" i="6"/>
  <c r="H47" i="5"/>
  <c r="K13" i="5"/>
  <c r="J13" i="5"/>
  <c r="I13" i="5"/>
  <c r="H44" i="4"/>
  <c r="I14" i="4"/>
  <c r="K13" i="4"/>
  <c r="J13" i="4"/>
  <c r="I13" i="4"/>
  <c r="K13" i="1"/>
  <c r="J13" i="1"/>
  <c r="K36" i="5" l="1"/>
  <c r="J36" i="5"/>
  <c r="L47" i="5"/>
  <c r="L44" i="6"/>
  <c r="L44" i="4"/>
  <c r="L46" i="1"/>
  <c r="I17" i="7"/>
  <c r="K17" i="7"/>
  <c r="J17" i="7"/>
  <c r="J44" i="6"/>
  <c r="I44" i="6"/>
  <c r="K44" i="6"/>
  <c r="I44" i="4"/>
  <c r="K44" i="4"/>
  <c r="J44" i="4"/>
  <c r="K46" i="1"/>
  <c r="K37" i="5" l="1"/>
  <c r="J37" i="5"/>
  <c r="I46" i="1"/>
  <c r="J46" i="1"/>
  <c r="K38" i="5" l="1"/>
  <c r="J38" i="5"/>
  <c r="K39" i="5" l="1"/>
  <c r="J39" i="5"/>
  <c r="J40" i="5" l="1"/>
  <c r="K40" i="5"/>
  <c r="K43" i="5" l="1"/>
  <c r="J43" i="5"/>
  <c r="K45" i="5" l="1"/>
  <c r="J45" i="5"/>
  <c r="J46" i="5" l="1"/>
  <c r="K46" i="5"/>
  <c r="I46" i="5"/>
  <c r="E54" i="5" l="1"/>
  <c r="J47" i="5"/>
  <c r="I47" i="5"/>
  <c r="K47" i="5"/>
</calcChain>
</file>

<file path=xl/sharedStrings.xml><?xml version="1.0" encoding="utf-8"?>
<sst xmlns="http://schemas.openxmlformats.org/spreadsheetml/2006/main" count="260" uniqueCount="100">
  <si>
    <t>PRESUPUESTO</t>
  </si>
  <si>
    <t>PLIEGO 011 MINISTERIO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</si>
  <si>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</si>
  <si>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</si>
  <si>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</si>
  <si>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</si>
  <si>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</si>
  <si>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</si>
  <si>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</si>
  <si>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</si>
  <si>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</si>
  <si>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</si>
  <si>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</si>
  <si>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</si>
  <si>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</si>
  <si>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</si>
  <si>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</si>
  <si>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</si>
  <si>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</si>
  <si>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</si>
  <si>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UNIDADES EJECUTORAS</t>
  </si>
  <si>
    <t>(EN SOLES)</t>
  </si>
  <si>
    <t>COMPROMETIDO
ANUAL
(2)</t>
  </si>
  <si>
    <t>PLIEGO</t>
  </si>
  <si>
    <t>011 MINISTERIO DE SALUD</t>
  </si>
  <si>
    <t>COMP ANUAL</t>
  </si>
  <si>
    <t>001-117: ADMINISTRACION CENTRAL - MINSA</t>
  </si>
  <si>
    <t xml:space="preserve">005-121: INSTITUTO NACIONAL DE SALUD MENTAL </t>
  </si>
  <si>
    <t xml:space="preserve">007-123: INSTITUTO NACIONAL DE CIENCIAS NEUROLOGICAS </t>
  </si>
  <si>
    <t>008-124: INSTITUTO NACIONAL DE OFTALMOLOGIA</t>
  </si>
  <si>
    <t>009-125: INSTITUTO NACIONAL DE REHABILITACION</t>
  </si>
  <si>
    <t>010-126: INSTITUTO NACIONAL DE SALUD DEL NIÑO</t>
  </si>
  <si>
    <t>011-127: INSTITUTO NACIONAL MATERNO PERINATAL</t>
  </si>
  <si>
    <t>016-132: HOSPITAL NACIONAL HIPOLITO UNANUE</t>
  </si>
  <si>
    <t>017-133: HOSPITAL HERMILIO VALDIZAN</t>
  </si>
  <si>
    <t>020-136: HOSPITAL SERGIO BERNALES</t>
  </si>
  <si>
    <t>021-137: HOSPITAL CAYETANO HEREDIA</t>
  </si>
  <si>
    <t>025-141: HOSPITAL DE APOYO DEPARTAMENTAL MARIA AUXILIADORA</t>
  </si>
  <si>
    <t>027-143: HOSPITAL NACIONAL ARZOBISPO LOAYZA</t>
  </si>
  <si>
    <t>028-144: HOSPITAL NACIONAL DOS DE MAYO</t>
  </si>
  <si>
    <t>029-145: HOSPITAL DE APOYO SANTA ROSA</t>
  </si>
  <si>
    <t>030-146: HOSPITAL DE EMERGENCIAS CASIMIRO ULLOA</t>
  </si>
  <si>
    <t>031-147: HOSPITAL DE EMERGENCIAS PEDIATRICAS</t>
  </si>
  <si>
    <t>032-148: HOSPITAL NACIONAL VICTOR LARCO HERRERA</t>
  </si>
  <si>
    <t>033-149: HOSPITAL NACIONAL DOCENTE MADRE NIÑO - SAN BARTOLOME</t>
  </si>
  <si>
    <t>036-522: HOSPITAL CARLOS LANFRANCO LA HOZ</t>
  </si>
  <si>
    <t>042-1138: HOSPITAL "JOSE AGURTO TELLO DE CHOSICA"</t>
  </si>
  <si>
    <t>049-1216: HOSPITAL SAN JUAN DE LURIGANCHO</t>
  </si>
  <si>
    <t>050-1217: HOSPITAL VITARTE</t>
  </si>
  <si>
    <t>124-1345: CENTRO NACIONAL DE ABASTECIMIENTOS DE RECURSOS ESTRATEGICOS DE SALUD</t>
  </si>
  <si>
    <t>125-1655: PROGRAMA NACIONAL DE INVERSIONES EN SALUD</t>
  </si>
  <si>
    <t>139-1512: INSTITUTO NACIONAL DE SALUD DEL NIÑO - SAN BORJA</t>
  </si>
  <si>
    <t>140-1528: HOSPITAL DE HUAYCAN</t>
  </si>
  <si>
    <t>142-1670: HOSPITAL DE EMERGENCIAS VILLA EL SALVADOR</t>
  </si>
  <si>
    <t>143-1683: DIRECCION DE REDES INTEGRADAS DE SALUD LIMA CENTRO</t>
  </si>
  <si>
    <t>144-1684: DIRECCION DE REDES INTEGRADAS DE SALUD LIMA NORTE</t>
  </si>
  <si>
    <t>145-1685: DIRECCION DE REDES INTEGRADAS DE SALUD LIMA SUR</t>
  </si>
  <si>
    <t>146-1686: DIRECCION DE REDES INTEGRADAS DE SALUD LIMA ESTE</t>
  </si>
  <si>
    <t>148-1726: HOSPITAL EMERGENCIA ATE VITARTE</t>
  </si>
  <si>
    <t>149-1734: PROGRAMA DE CREACIÓN DE REDES INTEGRADAS EN SALUD</t>
  </si>
  <si>
    <t>005-121: INSTITUTO NACIONAL DE SALUD MENTAL</t>
  </si>
  <si>
    <t>007-123: INSTITUTO NACIONAL DE CIENCIAS NEUROLOGICAS</t>
  </si>
  <si>
    <t>150-1746: HOSPITAL DE LIMA ESTE - VITARTE</t>
  </si>
  <si>
    <t xml:space="preserve">PLIEGO 011 MINISTERIO DE SALUD </t>
  </si>
  <si>
    <t>Fuente: SIAF, Consulta Amigable y Base de Datos al 31 de diciembre del 2024</t>
  </si>
  <si>
    <t>001-117: ADMINISTRACIÓN CENTRAL - MINSA</t>
  </si>
  <si>
    <t xml:space="preserve">UNIDADES EJECUTORAS </t>
  </si>
  <si>
    <t>001-117. ADMINISTRACION CENTRAL - MINSA</t>
  </si>
  <si>
    <t>005-121. INSTITUTO NACIONAL DE SALUD MENTAL</t>
  </si>
  <si>
    <t>007-123. INSTITUTO NACIONAL DE CIENCIAS NEUROLOGICAS</t>
  </si>
  <si>
    <t>008-124. INSTITUTO NACIONAL DE OFTALMOLOGIA</t>
  </si>
  <si>
    <t>009-125. INSTITUTO NACIONAL DE REHABILITACION</t>
  </si>
  <si>
    <t>010-126. INSTITUTO NACIONAL DE SALUD DEL NIÑO</t>
  </si>
  <si>
    <t>011-127. INSTITUTO NACIONAL MATERNO PERINATAL</t>
  </si>
  <si>
    <t>016-132. HOSPITAL NACIONAL HIPOLITO UNANUE</t>
  </si>
  <si>
    <t>017-133. HOSPITAL HERMILIO VALDIZAN</t>
  </si>
  <si>
    <t>020-136. HOSPITAL SERGIO BERNALES</t>
  </si>
  <si>
    <t>021-137. HOSPITAL CAYETANO HEREDIA</t>
  </si>
  <si>
    <t>025-141. HOSPITAL DE APOYO DEPARTAMENTAL MARIA AUXILIADORA</t>
  </si>
  <si>
    <t>027-143. HOSPITAL NACIONAL ARZOBISPO LOAYZA</t>
  </si>
  <si>
    <t>028-144. HOSPITAL NACIONAL DOS DE MAYO</t>
  </si>
  <si>
    <t>029-145. HOSPITAL DE APOYO SANTA ROSA</t>
  </si>
  <si>
    <t>030-146. HOSPITAL DE EMERGENCIAS CASIMIRO ULLOA</t>
  </si>
  <si>
    <t>031-147. HOSPITAL DE EMERGENCIAS PEDIATRICAS</t>
  </si>
  <si>
    <t>032-148. HOSPITAL NACIONAL VICTOR LARCO HERRERA</t>
  </si>
  <si>
    <t>033-149. HOSPITAL NACIONAL DOCENTE MADRE NIÑO - SAN BARTOLOME</t>
  </si>
  <si>
    <t>036-522. HOSPITAL CARLOS LANFRANCO LA HOZ</t>
  </si>
  <si>
    <t>042-1138. HOSPITAL "JOSE AGURTO TELLO DE CHOSICA"</t>
  </si>
  <si>
    <t>049-1216. HOSPITAL SAN JUAN DE LURIGANCHO</t>
  </si>
  <si>
    <t>124-1345. CENTRO NACIONAL DE ABASTECIMIENTOS DE RECURSOS ESTRATEGICOS DE SALUD</t>
  </si>
  <si>
    <t>139-1512. INSTITUTO NACIONAL DE SALUD DEL NIÑO - SAN BORJA</t>
  </si>
  <si>
    <t>140-1528. HOSPITAL DE HUAYCAN</t>
  </si>
  <si>
    <t>142-1670. HOSPITAL DE EMERGENCIAS VILLA EL SALVADOR</t>
  </si>
  <si>
    <t>143-1683. DIRECCION DE REDES INTEGRADAS DE SALUD LIMA CENTRO</t>
  </si>
  <si>
    <t>144-1684. DIRECCION DE REDES INTEGRADAS DE SALUD LIMA NORTE</t>
  </si>
  <si>
    <t>145-1685. DIRECCION DE REDES INTEGRADAS DE SALUD LIMA SUR</t>
  </si>
  <si>
    <t>146-1686. DIRECCION DE REDES INTEGRADAS DE SALUD LIMA ESTE</t>
  </si>
  <si>
    <t>DEVENGADO
A NOVIEMBRE
(4)</t>
  </si>
  <si>
    <t>EJECUCION PRESUPUESTAL MENSUALIZADA DE GASTOS 
AL MES DE NOVIEMBRE 2025</t>
  </si>
  <si>
    <t>Fuente: SIAF, Consulta Amigable y Base de Datos 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</si>
</sst>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#,##0.0"/>
    <numFmt numFmtId="167" formatCode="0.0"/>
    <numFmt numFmtId="168" formatCode="_ * #,##0.0_ ;_ * \-#,##0.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43" fontId="26" fillId="0" borderId="0" applyNumberFormat="0" applyFill="0" applyBorder="0" applyAlignment="0" applyProtection="0"/>
    <xf numFmtId="43" fontId="26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165" fontId="1" fillId="33" borderId="2" xfId="1" applyNumberFormat="1" applyFont="1" applyFill="1" applyBorder="1" applyAlignment="1">
      <alignment vertical="center"/>
    </xf>
    <xf numFmtId="165" fontId="1" fillId="33" borderId="3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5" fontId="23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5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 wrapText="1"/>
    </xf>
    <xf numFmtId="3" fontId="24" fillId="34" borderId="2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5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3" fontId="24" fillId="35" borderId="18" xfId="0" applyNumberFormat="1" applyFont="1" applyFill="1" applyBorder="1" applyAlignment="1">
      <alignment horizontal="center" vertical="center" wrapText="1"/>
    </xf>
    <xf numFmtId="165" fontId="24" fillId="35" borderId="18" xfId="1" applyNumberFormat="1" applyFont="1" applyFill="1" applyBorder="1" applyAlignment="1">
      <alignment horizontal="center" vertical="center" wrapText="1"/>
    </xf>
    <xf numFmtId="3" fontId="6" fillId="35" borderId="1" xfId="0" applyNumberFormat="1" applyFont="1" applyFill="1" applyBorder="1" applyAlignment="1">
      <alignment horizontal="center" vertical="center"/>
    </xf>
    <xf numFmtId="3" fontId="6" fillId="35" borderId="1" xfId="0" applyNumberFormat="1" applyFont="1" applyFill="1" applyBorder="1" applyAlignment="1">
      <alignment vertical="center"/>
    </xf>
    <xf numFmtId="165" fontId="6" fillId="35" borderId="1" xfId="1" applyNumberFormat="1" applyFont="1" applyFill="1" applyBorder="1" applyAlignment="1">
      <alignment vertical="center"/>
    </xf>
    <xf numFmtId="3" fontId="6" fillId="35" borderId="1" xfId="1" applyNumberFormat="1" applyFont="1" applyFill="1" applyBorder="1" applyAlignment="1">
      <alignment vertical="center"/>
    </xf>
    <xf numFmtId="164" fontId="0" fillId="36" borderId="2" xfId="0" applyNumberFormat="1" applyFill="1" applyBorder="1" applyAlignment="1">
      <alignment vertical="center"/>
    </xf>
    <xf numFmtId="164" fontId="0" fillId="36" borderId="23" xfId="0" applyNumberFormat="1" applyFill="1" applyBorder="1" applyAlignment="1">
      <alignment vertical="center"/>
    </xf>
    <xf numFmtId="164" fontId="0" fillId="36" borderId="3" xfId="0" applyNumberFormat="1" applyFill="1" applyBorder="1" applyAlignment="1">
      <alignment vertical="center"/>
    </xf>
    <xf numFmtId="164" fontId="23" fillId="36" borderId="3" xfId="0" applyNumberFormat="1" applyFont="1" applyFill="1" applyBorder="1" applyAlignment="1">
      <alignment vertical="center"/>
    </xf>
    <xf numFmtId="41" fontId="23" fillId="36" borderId="23" xfId="0" applyNumberFormat="1" applyFont="1" applyFill="1" applyBorder="1" applyAlignment="1">
      <alignment vertical="center"/>
    </xf>
    <xf numFmtId="41" fontId="0" fillId="36" borderId="2" xfId="0" applyNumberFormat="1" applyFill="1" applyBorder="1" applyAlignment="1">
      <alignment vertical="center"/>
    </xf>
    <xf numFmtId="41" fontId="0" fillId="36" borderId="23" xfId="0" applyNumberFormat="1" applyFill="1" applyBorder="1" applyAlignment="1">
      <alignment vertical="center"/>
    </xf>
    <xf numFmtId="41" fontId="0" fillId="36" borderId="3" xfId="0" applyNumberFormat="1" applyFill="1" applyBorder="1" applyAlignment="1">
      <alignment vertical="center"/>
    </xf>
    <xf numFmtId="41" fontId="6" fillId="35" borderId="1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8" fontId="23" fillId="0" borderId="0" xfId="0" applyNumberFormat="1" applyFont="1" applyAlignment="1">
      <alignment vertical="center"/>
    </xf>
    <xf numFmtId="3" fontId="23" fillId="0" borderId="24" xfId="0" applyNumberFormat="1" applyFont="1" applyBorder="1" applyAlignment="1">
      <alignment vertical="center"/>
    </xf>
    <xf numFmtId="164" fontId="23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5" fontId="1" fillId="33" borderId="24" xfId="1" applyNumberFormat="1" applyFont="1" applyFill="1" applyBorder="1" applyAlignment="1">
      <alignment vertical="center"/>
    </xf>
    <xf numFmtId="3" fontId="1" fillId="33" borderId="24" xfId="1" applyNumberFormat="1" applyFont="1" applyFill="1" applyBorder="1" applyAlignment="1">
      <alignment vertical="center"/>
    </xf>
    <xf numFmtId="164" fontId="23" fillId="36" borderId="2" xfId="0" applyNumberFormat="1" applyFont="1" applyFill="1" applyBorder="1" applyAlignment="1">
      <alignment vertical="center"/>
    </xf>
    <xf numFmtId="164" fontId="23" fillId="36" borderId="24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43" fontId="23" fillId="36" borderId="2" xfId="0" applyNumberFormat="1" applyFont="1" applyFill="1" applyBorder="1" applyAlignment="1">
      <alignment vertical="center"/>
    </xf>
    <xf numFmtId="43" fontId="0" fillId="36" borderId="2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9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 wrapText="1"/>
    </xf>
    <xf numFmtId="3" fontId="24" fillId="35" borderId="18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/>
    </xf>
    <xf numFmtId="3" fontId="24" fillId="35" borderId="14" xfId="0" applyNumberFormat="1" applyFont="1" applyFill="1" applyBorder="1" applyAlignment="1">
      <alignment horizontal="center" vertical="center"/>
    </xf>
    <xf numFmtId="3" fontId="24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5" fontId="24" fillId="35" borderId="15" xfId="1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4" xr:uid="{00000000-0005-0000-0000-000020000000}"/>
    <cellStyle name="Millares 3" xfId="45" xr:uid="{00000000-0005-0000-0000-000021000000}"/>
    <cellStyle name="Neutral" xfId="9" builtinId="28" customBuiltin="1"/>
    <cellStyle name="Normal" xfId="0" builtinId="0"/>
    <cellStyle name="Normal 2" xfId="43" xr:uid="{00000000-0005-0000-0000-000024000000}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RO!$B$53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85-4DA9-A368-E84D3FF245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85-4DA9-A368-E84D3FF245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85-4DA9-A368-E84D3FF245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585-4DA9-A368-E84D3FF2455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585-4DA9-A368-E84D3FF24551}"/>
              </c:ext>
            </c:extLst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5-4DA9-A368-E84D3FF24551}"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5-4DA9-A368-E84D3FF24551}"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5-4DA9-A368-E84D3FF24551}"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5-4DA9-A368-E84D3FF24551}"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5-4DA9-A368-E84D3FF245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NOVIEMBRE
(4)</c:v>
                </c:pt>
              </c:strCache>
            </c:strRef>
          </c:cat>
          <c:val>
            <c:numRef>
              <c:f>RO!$C$53:$G$53</c:f>
              <c:numCache>
                <c:formatCode>_ * #,##0.0_ ;_ * \-#,##0.0_ ;_ * "-"??_ ;_ @_ </c:formatCode>
                <c:ptCount val="5"/>
                <c:pt idx="0">
                  <c:v>10778.179169999999</c:v>
                </c:pt>
                <c:pt idx="1">
                  <c:v>10335.696916999999</c:v>
                </c:pt>
                <c:pt idx="2" formatCode="#,##0">
                  <c:v>10149.274926</c:v>
                </c:pt>
                <c:pt idx="3">
                  <c:v>9665.4009442899987</c:v>
                </c:pt>
                <c:pt idx="4">
                  <c:v>8854.7552365899974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85-4DA9-A368-E84D3FF24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5776"/>
        <c:axId val="540550336"/>
        <c:axId val="0"/>
      </c:bar3DChart>
      <c:catAx>
        <c:axId val="54055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0550336"/>
        <c:crosses val="autoZero"/>
        <c:auto val="1"/>
        <c:lblAlgn val="ctr"/>
        <c:lblOffset val="100"/>
        <c:noMultiLvlLbl val="0"/>
      </c:catAx>
      <c:valAx>
        <c:axId val="540550336"/>
        <c:scaling>
          <c:orientation val="minMax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crossAx val="54055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E59-459B-A063-30CD63376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59-459B-A063-30CD63376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E59-459B-A063-30CD63376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E59-459B-A063-30CD633763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E59-459B-A063-30CD63376309}"/>
              </c:ext>
            </c:extLst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9-459B-A063-30CD63376309}"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9-459B-A063-30CD63376309}"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59-459B-A063-30CD63376309}"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59-459B-A063-30CD63376309}"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59-459B-A063-30CD633763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NOVIEMBRE
(4)</c:v>
                </c:pt>
              </c:strCache>
            </c:strRef>
          </c:cat>
          <c:val>
            <c:numRef>
              <c:f>RDR!$C$51:$G$51</c:f>
              <c:numCache>
                <c:formatCode>#,##0.0</c:formatCode>
                <c:ptCount val="5"/>
                <c:pt idx="0">
                  <c:v>3.1038320000000001</c:v>
                </c:pt>
                <c:pt idx="1">
                  <c:v>213.469685</c:v>
                </c:pt>
                <c:pt idx="2">
                  <c:v>213.469685</c:v>
                </c:pt>
                <c:pt idx="3">
                  <c:v>123.77296252000001</c:v>
                </c:pt>
                <c:pt idx="4">
                  <c:v>90.242012079999995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59-459B-A063-30CD63376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8496"/>
        <c:axId val="540563936"/>
        <c:axId val="0"/>
      </c:bar3DChart>
      <c:catAx>
        <c:axId val="540558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63936"/>
        <c:crosses val="autoZero"/>
        <c:auto val="1"/>
        <c:lblAlgn val="ctr"/>
        <c:lblOffset val="100"/>
        <c:noMultiLvlLbl val="0"/>
      </c:catAx>
      <c:valAx>
        <c:axId val="54056393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5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ROOC!$B$54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EB-47E0-B94E-B082B07EC6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EB-47E0-B94E-B082B07EC6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EB-47E0-B94E-B082B07EC6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9EB-47E0-B94E-B082B07EC6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9EB-47E0-B94E-B082B07EC6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ROOC!$C$53:$G$53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DEVENGADO
A NOVIEMBRE
(4)</c:v>
                </c:pt>
              </c:strCache>
            </c:strRef>
          </c:cat>
          <c:val>
            <c:numRef>
              <c:f>ROOC!$C$54:$G$54</c:f>
              <c:numCache>
                <c:formatCode>#,##0.0</c:formatCode>
                <c:ptCount val="5"/>
                <c:pt idx="0">
                  <c:v>267.976361</c:v>
                </c:pt>
                <c:pt idx="1">
                  <c:v>131.909345</c:v>
                </c:pt>
                <c:pt idx="2">
                  <c:v>131.909345</c:v>
                </c:pt>
                <c:pt idx="3">
                  <c:v>83.551104240000029</c:v>
                </c:pt>
                <c:pt idx="4">
                  <c:v>61.34075502000001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EB-47E0-B94E-B082B07EC6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2304"/>
        <c:axId val="540549248"/>
        <c:axId val="0"/>
      </c:bar3DChart>
      <c:catAx>
        <c:axId val="540562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248"/>
        <c:crosses val="autoZero"/>
        <c:auto val="1"/>
        <c:lblAlgn val="ctr"/>
        <c:lblOffset val="100"/>
        <c:noMultiLvlLbl val="0"/>
      </c:catAx>
      <c:valAx>
        <c:axId val="54054924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6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9A-4661-BCDB-99F4EB9F66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79A-4661-BCDB-99F4EB9F66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79A-4661-BCDB-99F4EB9F66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79A-4661-BCDB-99F4EB9F66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79A-4661-BCDB-99F4EB9F6690}"/>
              </c:ext>
            </c:extLst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A-4661-BCDB-99F4EB9F6690}"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A-4661-BCDB-99F4EB9F6690}"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A-4661-BCDB-99F4EB9F6690}"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A-4661-BCDB-99F4EB9F66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DYT!$C$50:$G$50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NOVIEMBRE
(4)</c:v>
                </c:pt>
              </c:strCache>
            </c:strRef>
          </c:cat>
          <c:val>
            <c:numRef>
              <c:f>DYT!$C$51:$G$51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602.90961400000003</c:v>
                </c:pt>
                <c:pt idx="2">
                  <c:v>602.90961400000003</c:v>
                </c:pt>
                <c:pt idx="3">
                  <c:v>556.9142192700001</c:v>
                </c:pt>
                <c:pt idx="4">
                  <c:v>509.92076937999997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A-4661-BCDB-99F4EB9F6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4480"/>
        <c:axId val="540549792"/>
        <c:axId val="0"/>
      </c:bar3DChart>
      <c:catAx>
        <c:axId val="54056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792"/>
        <c:crosses val="autoZero"/>
        <c:auto val="1"/>
        <c:lblAlgn val="ctr"/>
        <c:lblOffset val="100"/>
        <c:noMultiLvlLbl val="0"/>
      </c:catAx>
      <c:valAx>
        <c:axId val="540549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056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017914482763904E-2"/>
          <c:y val="8.7079054648118118E-2"/>
          <c:w val="0.95881716189458277"/>
          <c:h val="0.81883756561759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RD!$B$24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6C-4201-80E6-B25E8D6604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6C-4201-80E6-B25E8D6604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A36C-4201-80E6-B25E8D6604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A36C-4201-80E6-B25E8D6604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A36C-4201-80E6-B25E8D660418}"/>
              </c:ext>
            </c:extLst>
          </c:dPt>
          <c:dLbls>
            <c:dLbl>
              <c:idx val="0"/>
              <c:layout>
                <c:manualLayout>
                  <c:x val="-2.0031256317887031E-17"/>
                  <c:y val="9.860664047508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C-4201-80E6-B25E8D660418}"/>
                </c:ext>
              </c:extLst>
            </c:dLbl>
            <c:dLbl>
              <c:idx val="1"/>
              <c:layout>
                <c:manualLayout>
                  <c:x val="1.0926266029456409E-3"/>
                  <c:y val="9.3911086166749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C-4201-80E6-B25E8D6604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C-4201-80E6-B25E8D66041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C-4201-80E6-B25E8D66041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C-4201-80E6-B25E8D660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RD!$C$23:$G$23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NOVIEMBRE
(4)</c:v>
                </c:pt>
              </c:strCache>
            </c:strRef>
          </c:cat>
          <c:val>
            <c:numRef>
              <c:f>RD!$C$24:$G$24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2.1358619999999999</c:v>
                </c:pt>
                <c:pt idx="2">
                  <c:v>2.1358619999999999</c:v>
                </c:pt>
                <c:pt idx="3">
                  <c:v>1.9167687099999999</c:v>
                </c:pt>
                <c:pt idx="4">
                  <c:v>1.7974436100000004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6C-4201-80E6-B25E8D6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0553600"/>
        <c:axId val="540550880"/>
        <c:axId val="0"/>
      </c:bar3DChart>
      <c:catAx>
        <c:axId val="5405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0880"/>
        <c:crosses val="autoZero"/>
        <c:auto val="1"/>
        <c:lblAlgn val="ctr"/>
        <c:lblOffset val="100"/>
        <c:noMultiLvlLbl val="0"/>
      </c:catAx>
      <c:valAx>
        <c:axId val="5405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303420</xdr:colOff>
      <xdr:row>47</xdr:row>
      <xdr:rowOff>145246</xdr:rowOff>
    </xdr:from>
    <xdr:to>
      <xdr:col>11</xdr:col>
      <xdr:colOff>964567</xdr:colOff>
      <xdr:row>78</xdr:row>
      <xdr:rowOff>124557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0</xdr:row>
      <xdr:rowOff>168519</xdr:rowOff>
    </xdr:from>
    <xdr:to>
      <xdr:col>1</xdr:col>
      <xdr:colOff>4313360</xdr:colOff>
      <xdr:row>3</xdr:row>
      <xdr:rowOff>69697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424962" y="168519"/>
          <a:ext cx="4276725" cy="472678"/>
          <a:chOff x="76200" y="76200"/>
          <a:chExt cx="4257675" cy="476250"/>
        </a:xfrm>
      </xdr:grpSpPr>
      <xdr:pic>
        <xdr:nvPicPr>
          <xdr:cNvPr id="8" name="Imagen 2" descr="Imagen relacionada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</xdr:colOff>
      <xdr:row>46</xdr:row>
      <xdr:rowOff>49072</xdr:rowOff>
    </xdr:from>
    <xdr:to>
      <xdr:col>12</xdr:col>
      <xdr:colOff>20478</xdr:colOff>
      <xdr:row>88</xdr:row>
      <xdr:rowOff>15455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6569</xdr:colOff>
      <xdr:row>0</xdr:row>
      <xdr:rowOff>170793</xdr:rowOff>
    </xdr:from>
    <xdr:to>
      <xdr:col>1</xdr:col>
      <xdr:colOff>4283294</xdr:colOff>
      <xdr:row>3</xdr:row>
      <xdr:rowOff>71971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394896" y="170793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376528</xdr:colOff>
      <xdr:row>49</xdr:row>
      <xdr:rowOff>108929</xdr:rowOff>
    </xdr:from>
    <xdr:to>
      <xdr:col>12</xdr:col>
      <xdr:colOff>51557</xdr:colOff>
      <xdr:row>75</xdr:row>
      <xdr:rowOff>40575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</xdr:colOff>
      <xdr:row>0</xdr:row>
      <xdr:rowOff>168729</xdr:rowOff>
    </xdr:from>
    <xdr:to>
      <xdr:col>1</xdr:col>
      <xdr:colOff>4282168</xdr:colOff>
      <xdr:row>3</xdr:row>
      <xdr:rowOff>69907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393770" y="168729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363839</xdr:colOff>
      <xdr:row>46</xdr:row>
      <xdr:rowOff>5953</xdr:rowOff>
    </xdr:from>
    <xdr:to>
      <xdr:col>11</xdr:col>
      <xdr:colOff>991368</xdr:colOff>
      <xdr:row>82</xdr:row>
      <xdr:rowOff>104706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160734</xdr:rowOff>
    </xdr:from>
    <xdr:to>
      <xdr:col>1</xdr:col>
      <xdr:colOff>4324350</xdr:colOff>
      <xdr:row>3</xdr:row>
      <xdr:rowOff>61912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35194" y="160734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333927</xdr:colOff>
      <xdr:row>18</xdr:row>
      <xdr:rowOff>86502</xdr:rowOff>
    </xdr:from>
    <xdr:to>
      <xdr:col>12</xdr:col>
      <xdr:colOff>73025</xdr:colOff>
      <xdr:row>45</xdr:row>
      <xdr:rowOff>161874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39414</xdr:colOff>
      <xdr:row>0</xdr:row>
      <xdr:rowOff>151086</xdr:rowOff>
    </xdr:from>
    <xdr:to>
      <xdr:col>1</xdr:col>
      <xdr:colOff>4316139</xdr:colOff>
      <xdr:row>3</xdr:row>
      <xdr:rowOff>52264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427741" y="151086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N72"/>
  <sheetViews>
    <sheetView showGridLines="0" topLeftCell="A3" zoomScale="130" zoomScaleNormal="130" workbookViewId="0">
      <selection activeCell="E20" sqref="E20"/>
    </sheetView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4" width="16" style="1" bestFit="1" customWidth="1"/>
    <col min="5" max="5" width="17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3" width="13.7109375" style="1" bestFit="1" customWidth="1"/>
    <col min="14" max="14" width="12.7109375" style="1" bestFit="1" customWidth="1"/>
    <col min="15" max="16384" width="11.42578125" style="1"/>
  </cols>
  <sheetData>
    <row r="1" spans="1:13" s="46" customFormat="1" x14ac:dyDescent="0.25">
      <c r="A1"/>
      <c r="B1" s="45"/>
      <c r="C1" s="45"/>
      <c r="D1" s="45"/>
      <c r="E1" s="72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72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72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72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5</v>
      </c>
    </row>
    <row r="9" spans="1:13" x14ac:dyDescent="0.2">
      <c r="B9" s="3" t="s">
        <v>63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66</v>
      </c>
      <c r="C11" s="82" t="s">
        <v>0</v>
      </c>
      <c r="D11" s="82"/>
      <c r="E11" s="80" t="s">
        <v>13</v>
      </c>
      <c r="F11" s="80" t="s">
        <v>22</v>
      </c>
      <c r="G11" s="80" t="s">
        <v>97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8">
        <v>2565675336</v>
      </c>
      <c r="D13" s="8">
        <v>1800270519</v>
      </c>
      <c r="E13" s="74">
        <v>1613848528</v>
      </c>
      <c r="F13" s="54">
        <v>1605906880.0699992</v>
      </c>
      <c r="G13" s="8">
        <v>1430125925.7299967</v>
      </c>
      <c r="H13" s="8"/>
      <c r="I13" s="12">
        <f>IF(ISERROR(+#REF!/E13)=TRUE,0,++#REF!/E13)</f>
        <v>0</v>
      </c>
      <c r="J13" s="12">
        <f>IF(ISERROR(+G13/E13)=TRUE,0,++G13/E13)</f>
        <v>0.88615870753515769</v>
      </c>
      <c r="K13" s="12">
        <f>IF(ISERROR(+H13/E13)=TRUE,0,++H13/E13)</f>
        <v>0</v>
      </c>
      <c r="L13" s="14">
        <f>+D13-G13</f>
        <v>370144593.27000332</v>
      </c>
    </row>
    <row r="14" spans="1:13" ht="20.100000000000001" customHeight="1" x14ac:dyDescent="0.25">
      <c r="B14" s="25" t="s">
        <v>60</v>
      </c>
      <c r="C14" s="26">
        <v>56086733</v>
      </c>
      <c r="D14" s="26">
        <v>58172423</v>
      </c>
      <c r="E14" s="55">
        <v>58172423</v>
      </c>
      <c r="F14" s="55">
        <v>54569717.840000011</v>
      </c>
      <c r="G14" s="26">
        <v>50059541.139999986</v>
      </c>
      <c r="H14" s="26"/>
      <c r="I14" s="27"/>
      <c r="J14" s="27">
        <f t="shared" ref="J14:J43" si="0">IF(ISERROR(+G14/E14)=TRUE,0,++G14/E14)</f>
        <v>0.86053732264169203</v>
      </c>
      <c r="K14" s="27">
        <f t="shared" ref="K14:K43" si="1">IF(ISERROR(+H14/E14)=TRUE,0,++H14/E14)</f>
        <v>0</v>
      </c>
      <c r="L14" s="28">
        <f t="shared" ref="L14:L43" si="2">+D14-G14</f>
        <v>8112881.8600000143</v>
      </c>
    </row>
    <row r="15" spans="1:13" ht="20.100000000000001" customHeight="1" x14ac:dyDescent="0.25">
      <c r="B15" s="25" t="s">
        <v>61</v>
      </c>
      <c r="C15" s="26">
        <v>70801447</v>
      </c>
      <c r="D15" s="26">
        <v>74053039</v>
      </c>
      <c r="E15" s="55">
        <v>74053039</v>
      </c>
      <c r="F15" s="55">
        <v>69435756.199999988</v>
      </c>
      <c r="G15" s="26">
        <v>63046963.43999999</v>
      </c>
      <c r="H15" s="26"/>
      <c r="I15" s="27"/>
      <c r="J15" s="27">
        <f t="shared" si="0"/>
        <v>0.85137577459852787</v>
      </c>
      <c r="K15" s="27">
        <f t="shared" si="1"/>
        <v>0</v>
      </c>
      <c r="L15" s="28">
        <f t="shared" si="2"/>
        <v>11006075.56000001</v>
      </c>
    </row>
    <row r="16" spans="1:13" ht="20.100000000000001" customHeight="1" x14ac:dyDescent="0.25">
      <c r="B16" s="25" t="s">
        <v>29</v>
      </c>
      <c r="C16" s="26">
        <v>53131777</v>
      </c>
      <c r="D16" s="26">
        <v>56314839</v>
      </c>
      <c r="E16" s="55">
        <v>56314839</v>
      </c>
      <c r="F16" s="55">
        <v>53485882.359999999</v>
      </c>
      <c r="G16" s="26">
        <v>48042141.269999988</v>
      </c>
      <c r="H16" s="26"/>
      <c r="I16" s="27"/>
      <c r="J16" s="27">
        <f t="shared" si="0"/>
        <v>0.85309914976406109</v>
      </c>
      <c r="K16" s="27">
        <f t="shared" si="1"/>
        <v>0</v>
      </c>
      <c r="L16" s="28">
        <f t="shared" si="2"/>
        <v>8272697.7300000116</v>
      </c>
    </row>
    <row r="17" spans="2:12" ht="20.100000000000001" customHeight="1" x14ac:dyDescent="0.25">
      <c r="B17" s="25" t="s">
        <v>30</v>
      </c>
      <c r="C17" s="26">
        <v>65564651</v>
      </c>
      <c r="D17" s="26">
        <v>65359005</v>
      </c>
      <c r="E17" s="55">
        <v>65359005</v>
      </c>
      <c r="F17" s="55">
        <v>61851105.95000001</v>
      </c>
      <c r="G17" s="26">
        <v>57494368.100000001</v>
      </c>
      <c r="H17" s="26"/>
      <c r="I17" s="27"/>
      <c r="J17" s="27">
        <f t="shared" si="0"/>
        <v>0.87967018622759019</v>
      </c>
      <c r="K17" s="27">
        <f t="shared" si="1"/>
        <v>0</v>
      </c>
      <c r="L17" s="28">
        <f t="shared" si="2"/>
        <v>7864636.8999999985</v>
      </c>
    </row>
    <row r="18" spans="2:12" ht="20.100000000000001" customHeight="1" x14ac:dyDescent="0.25">
      <c r="B18" s="25" t="s">
        <v>31</v>
      </c>
      <c r="C18" s="26">
        <v>244066564</v>
      </c>
      <c r="D18" s="26">
        <v>261997799</v>
      </c>
      <c r="E18" s="55">
        <v>261997799</v>
      </c>
      <c r="F18" s="55">
        <v>253738841.87000003</v>
      </c>
      <c r="G18" s="26">
        <v>225803362.18999952</v>
      </c>
      <c r="H18" s="26"/>
      <c r="I18" s="27"/>
      <c r="J18" s="27">
        <f t="shared" si="0"/>
        <v>0.86185213407078864</v>
      </c>
      <c r="K18" s="27">
        <f t="shared" si="1"/>
        <v>0</v>
      </c>
      <c r="L18" s="28">
        <f t="shared" si="2"/>
        <v>36194436.810000479</v>
      </c>
    </row>
    <row r="19" spans="2:12" ht="20.100000000000001" customHeight="1" x14ac:dyDescent="0.25">
      <c r="B19" s="25" t="s">
        <v>32</v>
      </c>
      <c r="C19" s="26">
        <v>186752015</v>
      </c>
      <c r="D19" s="26">
        <v>196964725</v>
      </c>
      <c r="E19" s="55">
        <v>196964725</v>
      </c>
      <c r="F19" s="55">
        <v>187886342.15999997</v>
      </c>
      <c r="G19" s="26">
        <v>172541958.18999991</v>
      </c>
      <c r="H19" s="26"/>
      <c r="I19" s="27"/>
      <c r="J19" s="27">
        <f t="shared" si="0"/>
        <v>0.87600436164394369</v>
      </c>
      <c r="K19" s="27">
        <f t="shared" si="1"/>
        <v>0</v>
      </c>
      <c r="L19" s="28">
        <f t="shared" si="2"/>
        <v>24422766.810000092</v>
      </c>
    </row>
    <row r="20" spans="2:12" ht="20.100000000000001" customHeight="1" x14ac:dyDescent="0.25">
      <c r="B20" s="25" t="s">
        <v>33</v>
      </c>
      <c r="C20" s="26">
        <v>233256297</v>
      </c>
      <c r="D20" s="26">
        <v>251249459</v>
      </c>
      <c r="E20" s="55">
        <v>251249459</v>
      </c>
      <c r="F20" s="55">
        <v>225955173.68999976</v>
      </c>
      <c r="G20" s="26">
        <v>215824451.81999987</v>
      </c>
      <c r="H20" s="26"/>
      <c r="I20" s="27"/>
      <c r="J20" s="27">
        <f t="shared" si="0"/>
        <v>0.85900464295129042</v>
      </c>
      <c r="K20" s="27">
        <f t="shared" si="1"/>
        <v>0</v>
      </c>
      <c r="L20" s="28">
        <f t="shared" si="2"/>
        <v>35425007.180000126</v>
      </c>
    </row>
    <row r="21" spans="2:12" ht="20.100000000000001" customHeight="1" x14ac:dyDescent="0.25">
      <c r="B21" s="25" t="s">
        <v>34</v>
      </c>
      <c r="C21" s="26">
        <v>51035921</v>
      </c>
      <c r="D21" s="26">
        <v>54931889</v>
      </c>
      <c r="E21" s="55">
        <v>54931889</v>
      </c>
      <c r="F21" s="55">
        <v>50090546.830000006</v>
      </c>
      <c r="G21" s="26">
        <v>47495335.880000018</v>
      </c>
      <c r="H21" s="26"/>
      <c r="I21" s="27"/>
      <c r="J21" s="27">
        <f t="shared" si="0"/>
        <v>0.86462229398300894</v>
      </c>
      <c r="K21" s="27">
        <f t="shared" si="1"/>
        <v>0</v>
      </c>
      <c r="L21" s="28">
        <f t="shared" si="2"/>
        <v>7436553.1199999824</v>
      </c>
    </row>
    <row r="22" spans="2:12" ht="20.100000000000001" customHeight="1" x14ac:dyDescent="0.25">
      <c r="B22" s="25" t="s">
        <v>35</v>
      </c>
      <c r="C22" s="26">
        <v>133025569</v>
      </c>
      <c r="D22" s="26">
        <v>152755477</v>
      </c>
      <c r="E22" s="55">
        <v>152755477</v>
      </c>
      <c r="F22" s="55">
        <v>140561577.46999997</v>
      </c>
      <c r="G22" s="26">
        <v>127895714.30000004</v>
      </c>
      <c r="H22" s="26"/>
      <c r="I22" s="27"/>
      <c r="J22" s="27">
        <f t="shared" si="0"/>
        <v>0.83725779796425914</v>
      </c>
      <c r="K22" s="27">
        <f t="shared" si="1"/>
        <v>0</v>
      </c>
      <c r="L22" s="28">
        <f t="shared" si="2"/>
        <v>24859762.699999958</v>
      </c>
    </row>
    <row r="23" spans="2:12" ht="20.100000000000001" customHeight="1" x14ac:dyDescent="0.25">
      <c r="B23" s="25" t="s">
        <v>36</v>
      </c>
      <c r="C23" s="26">
        <v>240320809</v>
      </c>
      <c r="D23" s="26">
        <v>266934601</v>
      </c>
      <c r="E23" s="55">
        <v>266934601</v>
      </c>
      <c r="F23" s="55">
        <v>262392195.06000006</v>
      </c>
      <c r="G23" s="26">
        <v>240809476.97000015</v>
      </c>
      <c r="H23" s="26"/>
      <c r="I23" s="27"/>
      <c r="J23" s="27">
        <f t="shared" si="0"/>
        <v>0.90212912102017129</v>
      </c>
      <c r="K23" s="27">
        <f t="shared" si="1"/>
        <v>0</v>
      </c>
      <c r="L23" s="28">
        <f t="shared" si="2"/>
        <v>26125124.029999852</v>
      </c>
    </row>
    <row r="24" spans="2:12" ht="20.100000000000001" customHeight="1" x14ac:dyDescent="0.25">
      <c r="B24" s="25" t="s">
        <v>37</v>
      </c>
      <c r="C24" s="26">
        <v>197585774</v>
      </c>
      <c r="D24" s="26">
        <v>215702975</v>
      </c>
      <c r="E24" s="55">
        <v>215702975</v>
      </c>
      <c r="F24" s="55">
        <v>208882733.3300001</v>
      </c>
      <c r="G24" s="26">
        <v>189253624.76000005</v>
      </c>
      <c r="H24" s="26"/>
      <c r="I24" s="27"/>
      <c r="J24" s="27">
        <f t="shared" si="0"/>
        <v>0.87738068869935637</v>
      </c>
      <c r="K24" s="27">
        <f t="shared" si="1"/>
        <v>0</v>
      </c>
      <c r="L24" s="28">
        <f t="shared" si="2"/>
        <v>26449350.23999995</v>
      </c>
    </row>
    <row r="25" spans="2:12" ht="20.100000000000001" customHeight="1" x14ac:dyDescent="0.25">
      <c r="B25" s="25" t="s">
        <v>38</v>
      </c>
      <c r="C25" s="26">
        <v>301174024</v>
      </c>
      <c r="D25" s="26">
        <v>323386256</v>
      </c>
      <c r="E25" s="55">
        <v>323386256</v>
      </c>
      <c r="F25" s="55">
        <v>315869022.73000008</v>
      </c>
      <c r="G25" s="26">
        <v>286960034.49000031</v>
      </c>
      <c r="H25" s="26"/>
      <c r="I25" s="27"/>
      <c r="J25" s="27">
        <f t="shared" si="0"/>
        <v>0.88736001968494393</v>
      </c>
      <c r="K25" s="27">
        <f t="shared" si="1"/>
        <v>0</v>
      </c>
      <c r="L25" s="28">
        <f t="shared" si="2"/>
        <v>36426221.509999692</v>
      </c>
    </row>
    <row r="26" spans="2:12" ht="20.100000000000001" customHeight="1" x14ac:dyDescent="0.25">
      <c r="B26" s="25" t="s">
        <v>39</v>
      </c>
      <c r="C26" s="26">
        <v>270337130</v>
      </c>
      <c r="D26" s="26">
        <v>292901614</v>
      </c>
      <c r="E26" s="55">
        <v>292901614</v>
      </c>
      <c r="F26" s="55">
        <v>289512569.25999987</v>
      </c>
      <c r="G26" s="26">
        <v>251448378.28999975</v>
      </c>
      <c r="H26" s="26"/>
      <c r="I26" s="27"/>
      <c r="J26" s="27">
        <f t="shared" si="0"/>
        <v>0.85847385699281176</v>
      </c>
      <c r="K26" s="27">
        <f t="shared" si="1"/>
        <v>0</v>
      </c>
      <c r="L26" s="28">
        <f t="shared" si="2"/>
        <v>41453235.710000247</v>
      </c>
    </row>
    <row r="27" spans="2:12" ht="20.100000000000001" customHeight="1" x14ac:dyDescent="0.25">
      <c r="B27" s="25" t="s">
        <v>40</v>
      </c>
      <c r="C27" s="26">
        <v>136286161</v>
      </c>
      <c r="D27" s="26">
        <v>141069936</v>
      </c>
      <c r="E27" s="55">
        <v>141069936</v>
      </c>
      <c r="F27" s="55">
        <v>135007239.76999998</v>
      </c>
      <c r="G27" s="26">
        <v>122343116.49000004</v>
      </c>
      <c r="H27" s="26"/>
      <c r="I27" s="27"/>
      <c r="J27" s="27">
        <f t="shared" si="0"/>
        <v>0.86725152047988485</v>
      </c>
      <c r="K27" s="27">
        <f t="shared" si="1"/>
        <v>0</v>
      </c>
      <c r="L27" s="28">
        <f t="shared" si="2"/>
        <v>18726819.509999961</v>
      </c>
    </row>
    <row r="28" spans="2:12" ht="20.100000000000001" customHeight="1" x14ac:dyDescent="0.25">
      <c r="B28" s="25" t="s">
        <v>41</v>
      </c>
      <c r="C28" s="26">
        <v>93663736</v>
      </c>
      <c r="D28" s="26">
        <v>99411563</v>
      </c>
      <c r="E28" s="55">
        <v>99411563</v>
      </c>
      <c r="F28" s="55">
        <v>96143939.350000024</v>
      </c>
      <c r="G28" s="26">
        <v>84397810.980000019</v>
      </c>
      <c r="H28" s="26"/>
      <c r="I28" s="27"/>
      <c r="J28" s="27">
        <f t="shared" si="0"/>
        <v>0.84897378567521387</v>
      </c>
      <c r="K28" s="27">
        <f t="shared" si="1"/>
        <v>0</v>
      </c>
      <c r="L28" s="28">
        <f t="shared" si="2"/>
        <v>15013752.019999981</v>
      </c>
    </row>
    <row r="29" spans="2:12" ht="20.100000000000001" customHeight="1" x14ac:dyDescent="0.25">
      <c r="B29" s="25" t="s">
        <v>42</v>
      </c>
      <c r="C29" s="26">
        <v>68618575</v>
      </c>
      <c r="D29" s="26">
        <v>72235571</v>
      </c>
      <c r="E29" s="55">
        <v>72235571</v>
      </c>
      <c r="F29" s="55">
        <v>69333366.49000001</v>
      </c>
      <c r="G29" s="26">
        <v>63708030.799999952</v>
      </c>
      <c r="H29" s="26"/>
      <c r="I29" s="27"/>
      <c r="J29" s="27">
        <f t="shared" si="0"/>
        <v>0.8819481858875311</v>
      </c>
      <c r="K29" s="27">
        <f t="shared" si="1"/>
        <v>0</v>
      </c>
      <c r="L29" s="28">
        <f t="shared" si="2"/>
        <v>8527540.2000000477</v>
      </c>
    </row>
    <row r="30" spans="2:12" ht="20.100000000000001" customHeight="1" x14ac:dyDescent="0.25">
      <c r="B30" s="25" t="s">
        <v>43</v>
      </c>
      <c r="C30" s="26">
        <v>73648490</v>
      </c>
      <c r="D30" s="26">
        <v>73889094</v>
      </c>
      <c r="E30" s="55">
        <v>73889094</v>
      </c>
      <c r="F30" s="55">
        <v>69930991.090000004</v>
      </c>
      <c r="G30" s="26">
        <v>63427219.169999994</v>
      </c>
      <c r="H30" s="26"/>
      <c r="I30" s="27"/>
      <c r="J30" s="27">
        <f t="shared" si="0"/>
        <v>0.85841110962870915</v>
      </c>
      <c r="K30" s="27">
        <f t="shared" si="1"/>
        <v>0</v>
      </c>
      <c r="L30" s="28">
        <f t="shared" si="2"/>
        <v>10461874.830000006</v>
      </c>
    </row>
    <row r="31" spans="2:12" ht="20.100000000000001" customHeight="1" x14ac:dyDescent="0.25">
      <c r="B31" s="25" t="s">
        <v>44</v>
      </c>
      <c r="C31" s="26">
        <v>152024837</v>
      </c>
      <c r="D31" s="26">
        <v>155225011</v>
      </c>
      <c r="E31" s="55">
        <v>155225011</v>
      </c>
      <c r="F31" s="55">
        <v>146792820.55999994</v>
      </c>
      <c r="G31" s="26">
        <v>129269096.56000006</v>
      </c>
      <c r="H31" s="26"/>
      <c r="I31" s="27"/>
      <c r="J31" s="27">
        <f t="shared" si="0"/>
        <v>0.83278523046778885</v>
      </c>
      <c r="K31" s="27">
        <f t="shared" si="1"/>
        <v>0</v>
      </c>
      <c r="L31" s="28">
        <f t="shared" si="2"/>
        <v>25955914.439999938</v>
      </c>
    </row>
    <row r="32" spans="2:12" ht="20.100000000000001" customHeight="1" x14ac:dyDescent="0.25">
      <c r="B32" s="25" t="s">
        <v>45</v>
      </c>
      <c r="C32" s="26">
        <v>83896944</v>
      </c>
      <c r="D32" s="26">
        <v>93418761</v>
      </c>
      <c r="E32" s="55">
        <v>93418761</v>
      </c>
      <c r="F32" s="55">
        <v>89864388.660000026</v>
      </c>
      <c r="G32" s="26">
        <v>82053015.760000035</v>
      </c>
      <c r="H32" s="26"/>
      <c r="I32" s="27"/>
      <c r="J32" s="27">
        <f t="shared" si="0"/>
        <v>0.8783355172094397</v>
      </c>
      <c r="K32" s="27">
        <f t="shared" si="1"/>
        <v>0</v>
      </c>
      <c r="L32" s="28">
        <f t="shared" si="2"/>
        <v>11365745.239999965</v>
      </c>
    </row>
    <row r="33" spans="2:14" ht="20.100000000000001" customHeight="1" x14ac:dyDescent="0.25">
      <c r="B33" s="25" t="s">
        <v>46</v>
      </c>
      <c r="C33" s="26">
        <v>42251922</v>
      </c>
      <c r="D33" s="26">
        <v>55479705</v>
      </c>
      <c r="E33" s="55">
        <v>55479705</v>
      </c>
      <c r="F33" s="55">
        <v>53616102.170000009</v>
      </c>
      <c r="G33" s="26">
        <v>49154827.879999995</v>
      </c>
      <c r="H33" s="26"/>
      <c r="I33" s="27"/>
      <c r="J33" s="27">
        <f t="shared" si="0"/>
        <v>0.885996561805799</v>
      </c>
      <c r="K33" s="27">
        <f t="shared" si="1"/>
        <v>0</v>
      </c>
      <c r="L33" s="28">
        <f t="shared" si="2"/>
        <v>6324877.1200000048</v>
      </c>
    </row>
    <row r="34" spans="2:14" ht="20.100000000000001" customHeight="1" x14ac:dyDescent="0.25">
      <c r="B34" s="25" t="s">
        <v>47</v>
      </c>
      <c r="C34" s="26">
        <v>100287225</v>
      </c>
      <c r="D34" s="26">
        <v>110014338</v>
      </c>
      <c r="E34" s="55">
        <v>110014338</v>
      </c>
      <c r="F34" s="55">
        <v>101187787.34000003</v>
      </c>
      <c r="G34" s="26">
        <v>96776423.669999987</v>
      </c>
      <c r="H34" s="26"/>
      <c r="I34" s="27"/>
      <c r="J34" s="27">
        <f t="shared" si="0"/>
        <v>0.87967100860980485</v>
      </c>
      <c r="K34" s="27">
        <f t="shared" si="1"/>
        <v>0</v>
      </c>
      <c r="L34" s="28">
        <f t="shared" si="2"/>
        <v>13237914.330000013</v>
      </c>
    </row>
    <row r="35" spans="2:14" ht="20.100000000000001" customHeight="1" x14ac:dyDescent="0.25">
      <c r="B35" s="25" t="s">
        <v>49</v>
      </c>
      <c r="C35" s="26">
        <v>2267878941</v>
      </c>
      <c r="D35" s="26">
        <v>1998343855</v>
      </c>
      <c r="E35" s="55">
        <v>1998343855</v>
      </c>
      <c r="F35" s="55">
        <v>1806592764.9899988</v>
      </c>
      <c r="G35" s="26">
        <v>1635771700.9699996</v>
      </c>
      <c r="H35" s="26"/>
      <c r="I35" s="27"/>
      <c r="J35" s="27">
        <f t="shared" si="0"/>
        <v>0.81856368055836892</v>
      </c>
      <c r="K35" s="27">
        <f t="shared" si="1"/>
        <v>0</v>
      </c>
      <c r="L35" s="28">
        <f t="shared" si="2"/>
        <v>362572154.03000045</v>
      </c>
    </row>
    <row r="36" spans="2:14" ht="20.100000000000001" customHeight="1" x14ac:dyDescent="0.25">
      <c r="B36" s="25" t="s">
        <v>50</v>
      </c>
      <c r="C36" s="26">
        <v>1156631592</v>
      </c>
      <c r="D36" s="26">
        <v>1413800739</v>
      </c>
      <c r="E36" s="55">
        <v>1413800739</v>
      </c>
      <c r="F36" s="55">
        <v>1334387350.2500005</v>
      </c>
      <c r="G36" s="26">
        <v>1313361444.5900002</v>
      </c>
      <c r="H36" s="26"/>
      <c r="I36" s="27"/>
      <c r="J36" s="27">
        <f t="shared" si="0"/>
        <v>0.92895795592733821</v>
      </c>
      <c r="K36" s="27">
        <f t="shared" si="1"/>
        <v>0</v>
      </c>
      <c r="L36" s="28">
        <f t="shared" si="2"/>
        <v>100439294.40999985</v>
      </c>
    </row>
    <row r="37" spans="2:14" ht="20.100000000000001" customHeight="1" x14ac:dyDescent="0.25">
      <c r="B37" s="25" t="s">
        <v>51</v>
      </c>
      <c r="C37" s="26">
        <v>166765343</v>
      </c>
      <c r="D37" s="26">
        <v>173430535</v>
      </c>
      <c r="E37" s="55">
        <v>173430535</v>
      </c>
      <c r="F37" s="55">
        <v>167689642.3499999</v>
      </c>
      <c r="G37" s="26">
        <v>155518099.97999999</v>
      </c>
      <c r="H37" s="26"/>
      <c r="I37" s="27"/>
      <c r="J37" s="27">
        <f t="shared" si="0"/>
        <v>0.89671694768167554</v>
      </c>
      <c r="K37" s="27">
        <f t="shared" si="1"/>
        <v>0</v>
      </c>
      <c r="L37" s="28">
        <f t="shared" si="2"/>
        <v>17912435.020000011</v>
      </c>
    </row>
    <row r="38" spans="2:14" ht="20.100000000000001" customHeight="1" x14ac:dyDescent="0.25">
      <c r="B38" s="25" t="s">
        <v>52</v>
      </c>
      <c r="C38" s="26">
        <v>43073883</v>
      </c>
      <c r="D38" s="26">
        <v>49953398</v>
      </c>
      <c r="E38" s="55">
        <v>49953398</v>
      </c>
      <c r="F38" s="55">
        <v>46582345.560000002</v>
      </c>
      <c r="G38" s="26">
        <v>43090880.079999991</v>
      </c>
      <c r="H38" s="26"/>
      <c r="I38" s="27"/>
      <c r="J38" s="27">
        <f t="shared" si="0"/>
        <v>0.86262159943553773</v>
      </c>
      <c r="K38" s="27">
        <f t="shared" si="1"/>
        <v>0</v>
      </c>
      <c r="L38" s="28">
        <f t="shared" si="2"/>
        <v>6862517.9200000092</v>
      </c>
    </row>
    <row r="39" spans="2:14" ht="20.100000000000001" customHeight="1" x14ac:dyDescent="0.25">
      <c r="B39" s="25" t="s">
        <v>53</v>
      </c>
      <c r="C39" s="26">
        <v>130842255</v>
      </c>
      <c r="D39" s="26">
        <v>147221245</v>
      </c>
      <c r="E39" s="55">
        <v>147221245</v>
      </c>
      <c r="F39" s="55">
        <v>142162619.53999999</v>
      </c>
      <c r="G39" s="26">
        <v>133108081.23000006</v>
      </c>
      <c r="H39" s="26"/>
      <c r="I39" s="27"/>
      <c r="J39" s="27">
        <f t="shared" si="0"/>
        <v>0.90413636449005752</v>
      </c>
      <c r="K39" s="27">
        <f t="shared" si="1"/>
        <v>0</v>
      </c>
      <c r="L39" s="28">
        <f t="shared" si="2"/>
        <v>14113163.769999936</v>
      </c>
    </row>
    <row r="40" spans="2:14" ht="20.100000000000001" customHeight="1" x14ac:dyDescent="0.25">
      <c r="B40" s="25" t="s">
        <v>54</v>
      </c>
      <c r="C40" s="26">
        <v>351195855</v>
      </c>
      <c r="D40" s="26">
        <v>358614738</v>
      </c>
      <c r="E40" s="55">
        <v>358614738</v>
      </c>
      <c r="F40" s="55">
        <v>339627380.86999995</v>
      </c>
      <c r="G40" s="26">
        <v>308507560.47000015</v>
      </c>
      <c r="H40" s="26"/>
      <c r="I40" s="27"/>
      <c r="J40" s="27">
        <f t="shared" si="0"/>
        <v>0.86027574379834926</v>
      </c>
      <c r="K40" s="27">
        <f t="shared" si="1"/>
        <v>0</v>
      </c>
      <c r="L40" s="28">
        <f t="shared" si="2"/>
        <v>50107177.529999852</v>
      </c>
    </row>
    <row r="41" spans="2:14" ht="20.100000000000001" customHeight="1" x14ac:dyDescent="0.25">
      <c r="B41" s="25" t="s">
        <v>55</v>
      </c>
      <c r="C41" s="26">
        <v>429401280</v>
      </c>
      <c r="D41" s="26">
        <v>442154126</v>
      </c>
      <c r="E41" s="55">
        <v>442154126</v>
      </c>
      <c r="F41" s="55">
        <v>432753576.78000015</v>
      </c>
      <c r="G41" s="26">
        <v>393961095.81999993</v>
      </c>
      <c r="H41" s="26"/>
      <c r="I41" s="27"/>
      <c r="J41" s="27">
        <f t="shared" si="0"/>
        <v>0.89100400212029218</v>
      </c>
      <c r="K41" s="27">
        <f t="shared" si="1"/>
        <v>0</v>
      </c>
      <c r="L41" s="28">
        <f t="shared" si="2"/>
        <v>48193030.180000067</v>
      </c>
      <c r="N41" s="75"/>
    </row>
    <row r="42" spans="2:14" ht="20.100000000000001" customHeight="1" x14ac:dyDescent="0.25">
      <c r="B42" s="25" t="s">
        <v>56</v>
      </c>
      <c r="C42" s="26">
        <v>415136666</v>
      </c>
      <c r="D42" s="26">
        <v>438395842</v>
      </c>
      <c r="E42" s="55">
        <v>438395842</v>
      </c>
      <c r="F42" s="55">
        <v>429956983.60000002</v>
      </c>
      <c r="G42" s="26">
        <v>387538432.0999999</v>
      </c>
      <c r="H42" s="26"/>
      <c r="I42" s="27"/>
      <c r="J42" s="27">
        <f t="shared" si="0"/>
        <v>0.88399203407590687</v>
      </c>
      <c r="K42" s="27">
        <f t="shared" si="1"/>
        <v>0</v>
      </c>
      <c r="L42" s="28">
        <f t="shared" si="2"/>
        <v>50857409.900000095</v>
      </c>
    </row>
    <row r="43" spans="2:14" ht="20.100000000000001" customHeight="1" x14ac:dyDescent="0.25">
      <c r="B43" s="25" t="s">
        <v>57</v>
      </c>
      <c r="C43" s="26">
        <v>230080234</v>
      </c>
      <c r="D43" s="26">
        <v>240566583</v>
      </c>
      <c r="E43" s="55">
        <v>240566583</v>
      </c>
      <c r="F43" s="55">
        <v>234376491.3599999</v>
      </c>
      <c r="G43" s="26">
        <v>217308156.68999991</v>
      </c>
      <c r="H43" s="26"/>
      <c r="I43" s="27"/>
      <c r="J43" s="27">
        <f t="shared" si="0"/>
        <v>0.90331813330033417</v>
      </c>
      <c r="K43" s="27">
        <f t="shared" si="1"/>
        <v>0</v>
      </c>
      <c r="L43" s="28">
        <f t="shared" si="2"/>
        <v>23258426.310000092</v>
      </c>
    </row>
    <row r="44" spans="2:14" ht="20.100000000000001" customHeight="1" x14ac:dyDescent="0.25">
      <c r="B44" s="25" t="s">
        <v>59</v>
      </c>
      <c r="C44" s="26">
        <v>23047000</v>
      </c>
      <c r="D44" s="26">
        <v>43061200</v>
      </c>
      <c r="E44" s="55">
        <v>43061200</v>
      </c>
      <c r="F44" s="55">
        <v>37641437.730000004</v>
      </c>
      <c r="G44" s="26">
        <v>27040082.619999997</v>
      </c>
      <c r="H44" s="26"/>
      <c r="I44" s="27"/>
      <c r="J44" s="27">
        <f t="shared" ref="J44" si="3">IF(ISERROR(+G44/E44)=TRUE,0,++G44/E44)</f>
        <v>0.62794540375094043</v>
      </c>
      <c r="K44" s="27">
        <f t="shared" ref="K44" si="4">IF(ISERROR(+H44/E44)=TRUE,0,++H44/E44)</f>
        <v>0</v>
      </c>
      <c r="L44" s="28">
        <f t="shared" ref="L44" si="5">+D44-G44</f>
        <v>16021117.380000003</v>
      </c>
    </row>
    <row r="45" spans="2:14" ht="20.100000000000001" customHeight="1" x14ac:dyDescent="0.25">
      <c r="B45" s="25" t="s">
        <v>62</v>
      </c>
      <c r="C45" s="26">
        <v>144634184</v>
      </c>
      <c r="D45" s="26">
        <v>158416057</v>
      </c>
      <c r="E45" s="55">
        <v>158416057</v>
      </c>
      <c r="F45" s="55">
        <v>151615371.01000002</v>
      </c>
      <c r="G45" s="26">
        <v>141618884.15999997</v>
      </c>
      <c r="H45" s="26"/>
      <c r="I45" s="27"/>
      <c r="J45" s="27">
        <f t="shared" ref="J45" si="6">IF(ISERROR(+G45/E45)=TRUE,0,++G45/E45)</f>
        <v>0.89396799063115151</v>
      </c>
      <c r="K45" s="27">
        <f t="shared" ref="K45" si="7">IF(ISERROR(+H45/E45)=TRUE,0,++H45/E45)</f>
        <v>0</v>
      </c>
      <c r="L45" s="28">
        <f t="shared" ref="L45" si="8">+D45-G45</f>
        <v>16797172.840000033</v>
      </c>
    </row>
    <row r="46" spans="2:14" ht="23.25" customHeight="1" x14ac:dyDescent="0.25">
      <c r="B46" s="50" t="s">
        <v>4</v>
      </c>
      <c r="C46" s="51">
        <f t="shared" ref="C46:H46" si="9">SUM(C13:C45)</f>
        <v>10778179170</v>
      </c>
      <c r="D46" s="51">
        <f t="shared" si="9"/>
        <v>10335696917</v>
      </c>
      <c r="E46" s="51">
        <f t="shared" si="9"/>
        <v>10149274926</v>
      </c>
      <c r="F46" s="51">
        <f t="shared" si="9"/>
        <v>9665400944.289999</v>
      </c>
      <c r="G46" s="51">
        <f t="shared" si="9"/>
        <v>8854755236.5899982</v>
      </c>
      <c r="H46" s="51">
        <f t="shared" si="9"/>
        <v>0</v>
      </c>
      <c r="I46" s="52">
        <f>IF(ISERROR(+#REF!/E46)=TRUE,0,++#REF!/E46)</f>
        <v>0</v>
      </c>
      <c r="J46" s="52">
        <f>IF(ISERROR(+G46/E46)=TRUE,0,++G46/E46)</f>
        <v>0.87245200284271007</v>
      </c>
      <c r="K46" s="52">
        <f>IF(ISERROR(+H46/E46)=TRUE,0,++H46/E46)</f>
        <v>0</v>
      </c>
      <c r="L46" s="53">
        <f>SUM(L13:L45)</f>
        <v>1480941680.4100046</v>
      </c>
    </row>
    <row r="47" spans="2:14" x14ac:dyDescent="0.2">
      <c r="B47" s="11" t="s">
        <v>99</v>
      </c>
    </row>
    <row r="48" spans="2:14" s="22" customFormat="1" x14ac:dyDescent="0.2">
      <c r="B48" s="11"/>
    </row>
    <row r="49" spans="2:12" s="22" customFormat="1" x14ac:dyDescent="0.25">
      <c r="K49" s="23"/>
    </row>
    <row r="50" spans="2:12" s="22" customFormat="1" x14ac:dyDescent="0.25">
      <c r="K50" s="23"/>
    </row>
    <row r="51" spans="2:12" s="22" customFormat="1" x14ac:dyDescent="0.25">
      <c r="C51" s="22">
        <v>1000000</v>
      </c>
      <c r="K51" s="23"/>
    </row>
    <row r="52" spans="2:12" s="22" customFormat="1" ht="44.25" customHeight="1" x14ac:dyDescent="0.25">
      <c r="B52" s="30" t="s">
        <v>23</v>
      </c>
      <c r="C52" s="30" t="s">
        <v>3</v>
      </c>
      <c r="D52" s="30" t="s">
        <v>2</v>
      </c>
      <c r="E52" s="31" t="s">
        <v>18</v>
      </c>
      <c r="F52" s="31" t="s">
        <v>19</v>
      </c>
      <c r="G52" s="31" t="str">
        <f>MID(G11,1,25)</f>
        <v>DEVENGADO
A NOVIEMBRE
(4)</v>
      </c>
      <c r="H52" s="32" t="s">
        <v>15</v>
      </c>
      <c r="I52" s="77"/>
      <c r="J52" s="77"/>
      <c r="K52" s="77"/>
      <c r="L52" s="31"/>
    </row>
    <row r="53" spans="2:12" s="22" customFormat="1" x14ac:dyDescent="0.25">
      <c r="B53" s="22" t="s">
        <v>24</v>
      </c>
      <c r="C53" s="64">
        <f>+C46/$C$51</f>
        <v>10778.179169999999</v>
      </c>
      <c r="D53" s="64">
        <f>+D46/$C$51</f>
        <v>10335.696916999999</v>
      </c>
      <c r="E53" s="22">
        <f>+E46/$C$51</f>
        <v>10149.274926</v>
      </c>
      <c r="F53" s="64">
        <f>+F46/$C$51</f>
        <v>9665.4009442899987</v>
      </c>
      <c r="G53" s="64">
        <f>+G46/$C$51</f>
        <v>8854.7552365899974</v>
      </c>
      <c r="H53" s="34"/>
      <c r="I53" s="35"/>
      <c r="J53" s="35"/>
      <c r="K53" s="35"/>
      <c r="L53" s="36"/>
    </row>
    <row r="54" spans="2:12" s="22" customFormat="1" x14ac:dyDescent="0.25">
      <c r="C54" s="33"/>
      <c r="D54" s="33"/>
      <c r="F54" s="33"/>
      <c r="G54" s="33"/>
      <c r="H54" s="37"/>
      <c r="I54" s="35"/>
      <c r="J54" s="35"/>
      <c r="K54" s="35"/>
      <c r="L54" s="36"/>
    </row>
    <row r="55" spans="2:12" s="22" customFormat="1" x14ac:dyDescent="0.25">
      <c r="C55" s="33"/>
      <c r="D55" s="33"/>
      <c r="F55" s="33"/>
      <c r="G55" s="33"/>
      <c r="H55" s="37"/>
      <c r="I55" s="35"/>
      <c r="J55" s="35"/>
      <c r="K55" s="35"/>
      <c r="L55" s="36"/>
    </row>
    <row r="56" spans="2:12" s="22" customFormat="1" x14ac:dyDescent="0.25">
      <c r="C56" s="33"/>
      <c r="D56" s="33"/>
      <c r="F56" s="33"/>
      <c r="G56" s="33"/>
      <c r="H56" s="37"/>
      <c r="I56" s="35"/>
      <c r="J56" s="35"/>
      <c r="K56" s="35"/>
      <c r="L56" s="36"/>
    </row>
    <row r="57" spans="2:12" s="22" customFormat="1" x14ac:dyDescent="0.25">
      <c r="K57" s="23"/>
    </row>
    <row r="58" spans="2:12" s="22" customFormat="1" x14ac:dyDescent="0.25">
      <c r="K58" s="23"/>
    </row>
    <row r="59" spans="2:12" s="22" customFormat="1" x14ac:dyDescent="0.25">
      <c r="K59" s="23"/>
    </row>
    <row r="60" spans="2:12" s="22" customFormat="1" x14ac:dyDescent="0.25">
      <c r="K60" s="23"/>
    </row>
    <row r="61" spans="2:12" s="22" customFormat="1" x14ac:dyDescent="0.25">
      <c r="K61" s="23"/>
    </row>
    <row r="62" spans="2:12" s="22" customFormat="1" x14ac:dyDescent="0.25">
      <c r="K62" s="23"/>
    </row>
    <row r="63" spans="2:12" s="22" customFormat="1" x14ac:dyDescent="0.25">
      <c r="K63" s="23"/>
    </row>
    <row r="64" spans="2:12" s="22" customFormat="1" x14ac:dyDescent="0.25">
      <c r="K64" s="23"/>
    </row>
    <row r="65" spans="11:11" s="22" customFormat="1" x14ac:dyDescent="0.25">
      <c r="K65" s="23"/>
    </row>
    <row r="66" spans="11:11" s="22" customFormat="1" x14ac:dyDescent="0.25">
      <c r="K66" s="23"/>
    </row>
    <row r="67" spans="11:11" s="22" customFormat="1" x14ac:dyDescent="0.25">
      <c r="K67" s="23"/>
    </row>
    <row r="68" spans="11:11" s="22" customFormat="1" x14ac:dyDescent="0.25">
      <c r="K68" s="23"/>
    </row>
    <row r="69" spans="11:11" s="22" customFormat="1" x14ac:dyDescent="0.25">
      <c r="K69" s="23"/>
    </row>
    <row r="70" spans="11:11" s="22" customFormat="1" x14ac:dyDescent="0.25">
      <c r="K70" s="23"/>
    </row>
    <row r="71" spans="11:11" s="22" customFormat="1" x14ac:dyDescent="0.25">
      <c r="K71" s="23"/>
    </row>
    <row r="72" spans="11:11" s="22" customFormat="1" x14ac:dyDescent="0.25">
      <c r="K72" s="23"/>
    </row>
  </sheetData>
  <mergeCells count="11">
    <mergeCell ref="B6:L6"/>
    <mergeCell ref="I52:K52"/>
    <mergeCell ref="L11:L12"/>
    <mergeCell ref="H11:H12"/>
    <mergeCell ref="C11:D11"/>
    <mergeCell ref="B11:B12"/>
    <mergeCell ref="F11:F12"/>
    <mergeCell ref="G11:G12"/>
    <mergeCell ref="I10:K10"/>
    <mergeCell ref="E11:E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59"/>
  <sheetViews>
    <sheetView showGridLines="0" zoomScale="130" zoomScaleNormal="130" workbookViewId="0">
      <selection activeCell="E13" sqref="E13:E43"/>
    </sheetView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6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97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67</v>
      </c>
      <c r="C13" s="8">
        <v>0</v>
      </c>
      <c r="D13" s="8">
        <v>51069662</v>
      </c>
      <c r="E13" s="54">
        <v>51069662</v>
      </c>
      <c r="F13" s="54">
        <v>28269628.899999999</v>
      </c>
      <c r="G13" s="8">
        <v>15324499.190000001</v>
      </c>
      <c r="H13" s="8"/>
      <c r="I13" s="12">
        <f>IF(ISERROR(+#REF!/E13)=TRUE,0,++#REF!/E13)</f>
        <v>0</v>
      </c>
      <c r="J13" s="12">
        <f>IF(ISERROR(+G13/E13)=TRUE,0,++G13/E13)</f>
        <v>0.30007050350166803</v>
      </c>
      <c r="K13" s="12">
        <f>IF(ISERROR(+H13/E13)=TRUE,0,++H13/E13)</f>
        <v>0</v>
      </c>
      <c r="L13" s="14">
        <f>+D13-G13</f>
        <v>35745162.810000002</v>
      </c>
    </row>
    <row r="14" spans="1:13" ht="20.100000000000001" customHeight="1" x14ac:dyDescent="0.25">
      <c r="B14" s="7" t="s">
        <v>68</v>
      </c>
      <c r="C14" s="9">
        <v>0</v>
      </c>
      <c r="D14" s="9">
        <v>1105445</v>
      </c>
      <c r="E14" s="56">
        <v>1105445</v>
      </c>
      <c r="F14" s="57">
        <v>345459.95</v>
      </c>
      <c r="G14" s="9">
        <v>265937.17</v>
      </c>
      <c r="H14" s="9"/>
      <c r="I14" s="13">
        <f>IF(ISERROR(+#REF!/E14)=TRUE,0,++#REF!/E14)</f>
        <v>0</v>
      </c>
      <c r="J14" s="13">
        <f t="shared" ref="J14:J43" si="0">IF(ISERROR(+G14/E14)=TRUE,0,++G14/E14)</f>
        <v>0.24057024094369234</v>
      </c>
      <c r="K14" s="13">
        <f t="shared" ref="K14:K43" si="1">IF(ISERROR(+H14/E14)=TRUE,0,++H14/E14)</f>
        <v>0</v>
      </c>
      <c r="L14" s="15">
        <f t="shared" ref="L14:L43" si="2">+D14-G14</f>
        <v>839507.83000000007</v>
      </c>
    </row>
    <row r="15" spans="1:13" ht="20.100000000000001" customHeight="1" x14ac:dyDescent="0.25">
      <c r="B15" s="7" t="s">
        <v>69</v>
      </c>
      <c r="C15" s="9">
        <v>327959</v>
      </c>
      <c r="D15" s="9">
        <v>2677854</v>
      </c>
      <c r="E15" s="56">
        <v>2677854</v>
      </c>
      <c r="F15" s="57">
        <v>1111349.8400000001</v>
      </c>
      <c r="G15" s="9">
        <v>1011438.6600000001</v>
      </c>
      <c r="H15" s="9"/>
      <c r="I15" s="13"/>
      <c r="J15" s="13">
        <f t="shared" si="0"/>
        <v>0.37770493088868928</v>
      </c>
      <c r="K15" s="13">
        <f t="shared" si="1"/>
        <v>0</v>
      </c>
      <c r="L15" s="15">
        <f t="shared" si="2"/>
        <v>1666415.3399999999</v>
      </c>
    </row>
    <row r="16" spans="1:13" ht="20.100000000000001" customHeight="1" x14ac:dyDescent="0.25">
      <c r="B16" s="7" t="s">
        <v>70</v>
      </c>
      <c r="C16" s="9">
        <v>0</v>
      </c>
      <c r="D16" s="9">
        <v>11764391</v>
      </c>
      <c r="E16" s="56">
        <v>11764391</v>
      </c>
      <c r="F16" s="57">
        <v>8254375.3599999994</v>
      </c>
      <c r="G16" s="9">
        <v>5600037.2400000002</v>
      </c>
      <c r="H16" s="9"/>
      <c r="I16" s="13"/>
      <c r="J16" s="13">
        <f t="shared" si="0"/>
        <v>0.47601590596572319</v>
      </c>
      <c r="K16" s="13">
        <f t="shared" si="1"/>
        <v>0</v>
      </c>
      <c r="L16" s="15">
        <f t="shared" si="2"/>
        <v>6164353.7599999998</v>
      </c>
    </row>
    <row r="17" spans="2:12" ht="20.100000000000001" customHeight="1" x14ac:dyDescent="0.25">
      <c r="B17" s="7" t="s">
        <v>71</v>
      </c>
      <c r="C17" s="9">
        <v>327959</v>
      </c>
      <c r="D17" s="9">
        <v>3659710</v>
      </c>
      <c r="E17" s="56">
        <v>3659710</v>
      </c>
      <c r="F17" s="57">
        <v>2138114.6</v>
      </c>
      <c r="G17" s="9">
        <v>1316266.25</v>
      </c>
      <c r="H17" s="9"/>
      <c r="I17" s="13"/>
      <c r="J17" s="13">
        <f t="shared" si="0"/>
        <v>0.35966408540567424</v>
      </c>
      <c r="K17" s="13">
        <f t="shared" si="1"/>
        <v>0</v>
      </c>
      <c r="L17" s="15">
        <f t="shared" si="2"/>
        <v>2343443.75</v>
      </c>
    </row>
    <row r="18" spans="2:12" ht="20.100000000000001" customHeight="1" x14ac:dyDescent="0.25">
      <c r="B18" s="7" t="s">
        <v>72</v>
      </c>
      <c r="C18" s="9">
        <v>0</v>
      </c>
      <c r="D18" s="9">
        <v>5416887</v>
      </c>
      <c r="E18" s="56">
        <v>5416887</v>
      </c>
      <c r="F18" s="57">
        <v>3207205.4200000004</v>
      </c>
      <c r="G18" s="9">
        <v>2584230.6800000002</v>
      </c>
      <c r="H18" s="9"/>
      <c r="I18" s="13"/>
      <c r="J18" s="13">
        <f t="shared" si="0"/>
        <v>0.47706933521042622</v>
      </c>
      <c r="K18" s="13">
        <f t="shared" si="1"/>
        <v>0</v>
      </c>
      <c r="L18" s="15">
        <f t="shared" si="2"/>
        <v>2832656.32</v>
      </c>
    </row>
    <row r="19" spans="2:12" ht="20.100000000000001" customHeight="1" x14ac:dyDescent="0.25">
      <c r="B19" s="7" t="s">
        <v>73</v>
      </c>
      <c r="C19" s="9">
        <v>0</v>
      </c>
      <c r="D19" s="9">
        <v>4204581</v>
      </c>
      <c r="E19" s="56">
        <v>4204581</v>
      </c>
      <c r="F19" s="57">
        <v>2026083.2000000002</v>
      </c>
      <c r="G19" s="9">
        <v>1329542.8699999999</v>
      </c>
      <c r="H19" s="9"/>
      <c r="I19" s="13"/>
      <c r="J19" s="13">
        <f t="shared" si="0"/>
        <v>0.31621292823232561</v>
      </c>
      <c r="K19" s="13">
        <f t="shared" si="1"/>
        <v>0</v>
      </c>
      <c r="L19" s="15">
        <f t="shared" si="2"/>
        <v>2875038.13</v>
      </c>
    </row>
    <row r="20" spans="2:12" ht="20.100000000000001" customHeight="1" x14ac:dyDescent="0.25">
      <c r="B20" s="7" t="s">
        <v>74</v>
      </c>
      <c r="C20" s="9">
        <v>0</v>
      </c>
      <c r="D20" s="9">
        <v>4255002</v>
      </c>
      <c r="E20" s="56">
        <v>4255002</v>
      </c>
      <c r="F20" s="57">
        <v>3808406.02</v>
      </c>
      <c r="G20" s="9">
        <v>3806853.52</v>
      </c>
      <c r="H20" s="9"/>
      <c r="I20" s="13"/>
      <c r="J20" s="13">
        <f t="shared" si="0"/>
        <v>0.89467725749600113</v>
      </c>
      <c r="K20" s="13">
        <f t="shared" si="1"/>
        <v>0</v>
      </c>
      <c r="L20" s="15">
        <f t="shared" si="2"/>
        <v>448148.47999999998</v>
      </c>
    </row>
    <row r="21" spans="2:12" ht="20.100000000000001" customHeight="1" x14ac:dyDescent="0.25">
      <c r="B21" s="7" t="s">
        <v>75</v>
      </c>
      <c r="C21" s="9">
        <v>0</v>
      </c>
      <c r="D21" s="9">
        <v>2457524</v>
      </c>
      <c r="E21" s="56">
        <v>2457524</v>
      </c>
      <c r="F21" s="57">
        <v>367349</v>
      </c>
      <c r="G21" s="9">
        <v>148725</v>
      </c>
      <c r="H21" s="9"/>
      <c r="I21" s="13"/>
      <c r="J21" s="13">
        <f t="shared" si="0"/>
        <v>6.0518228916584337E-2</v>
      </c>
      <c r="K21" s="13">
        <f t="shared" si="1"/>
        <v>0</v>
      </c>
      <c r="L21" s="15">
        <f t="shared" si="2"/>
        <v>2308799</v>
      </c>
    </row>
    <row r="22" spans="2:12" ht="20.100000000000001" customHeight="1" x14ac:dyDescent="0.25">
      <c r="B22" s="7" t="s">
        <v>76</v>
      </c>
      <c r="C22" s="9">
        <v>327959</v>
      </c>
      <c r="D22" s="9">
        <v>2019115</v>
      </c>
      <c r="E22" s="56">
        <v>2019115</v>
      </c>
      <c r="F22" s="57">
        <v>62547</v>
      </c>
      <c r="G22" s="9">
        <v>26550</v>
      </c>
      <c r="H22" s="9"/>
      <c r="I22" s="13"/>
      <c r="J22" s="13">
        <f t="shared" si="0"/>
        <v>1.3149325323223294E-2</v>
      </c>
      <c r="K22" s="13">
        <f t="shared" si="1"/>
        <v>0</v>
      </c>
      <c r="L22" s="15">
        <f t="shared" si="2"/>
        <v>1992565</v>
      </c>
    </row>
    <row r="23" spans="2:12" ht="20.100000000000001" customHeight="1" x14ac:dyDescent="0.25">
      <c r="B23" s="7" t="s">
        <v>77</v>
      </c>
      <c r="C23" s="9">
        <v>0</v>
      </c>
      <c r="D23" s="9">
        <v>5482727</v>
      </c>
      <c r="E23" s="56">
        <v>5482727</v>
      </c>
      <c r="F23" s="57">
        <v>2717599.31</v>
      </c>
      <c r="G23" s="9">
        <v>2648053.3600000003</v>
      </c>
      <c r="H23" s="9"/>
      <c r="I23" s="13"/>
      <c r="J23" s="13">
        <f t="shared" si="0"/>
        <v>0.48298107128076967</v>
      </c>
      <c r="K23" s="13">
        <f t="shared" si="1"/>
        <v>0</v>
      </c>
      <c r="L23" s="15">
        <f t="shared" si="2"/>
        <v>2834673.6399999997</v>
      </c>
    </row>
    <row r="24" spans="2:12" ht="20.100000000000001" customHeight="1" x14ac:dyDescent="0.25">
      <c r="B24" s="7" t="s">
        <v>78</v>
      </c>
      <c r="C24" s="9">
        <v>0</v>
      </c>
      <c r="D24" s="9">
        <v>5138656</v>
      </c>
      <c r="E24" s="56">
        <v>5138656</v>
      </c>
      <c r="F24" s="57">
        <v>1322678.4299999997</v>
      </c>
      <c r="G24" s="9">
        <v>1025137.7600000001</v>
      </c>
      <c r="H24" s="9"/>
      <c r="I24" s="13"/>
      <c r="J24" s="13">
        <f t="shared" si="0"/>
        <v>0.19949530772248622</v>
      </c>
      <c r="K24" s="13">
        <f t="shared" si="1"/>
        <v>0</v>
      </c>
      <c r="L24" s="15">
        <f t="shared" si="2"/>
        <v>4113518.2399999998</v>
      </c>
    </row>
    <row r="25" spans="2:12" ht="20.100000000000001" customHeight="1" x14ac:dyDescent="0.25">
      <c r="B25" s="7" t="s">
        <v>79</v>
      </c>
      <c r="C25" s="9">
        <v>0</v>
      </c>
      <c r="D25" s="9">
        <v>5919750</v>
      </c>
      <c r="E25" s="56">
        <v>5919750</v>
      </c>
      <c r="F25" s="57">
        <v>4698242</v>
      </c>
      <c r="G25" s="9">
        <v>4241489.7100000009</v>
      </c>
      <c r="H25" s="9"/>
      <c r="I25" s="13"/>
      <c r="J25" s="13">
        <f t="shared" si="0"/>
        <v>0.71649811394062268</v>
      </c>
      <c r="K25" s="13">
        <f t="shared" si="1"/>
        <v>0</v>
      </c>
      <c r="L25" s="15">
        <f t="shared" si="2"/>
        <v>1678260.2899999991</v>
      </c>
    </row>
    <row r="26" spans="2:12" ht="20.100000000000001" customHeight="1" x14ac:dyDescent="0.25">
      <c r="B26" s="7" t="s">
        <v>80</v>
      </c>
      <c r="C26" s="9">
        <v>0</v>
      </c>
      <c r="D26" s="9">
        <v>5438815</v>
      </c>
      <c r="E26" s="56">
        <v>5438815</v>
      </c>
      <c r="F26" s="57">
        <v>2467224.96</v>
      </c>
      <c r="G26" s="9">
        <v>2356255.6399999997</v>
      </c>
      <c r="H26" s="9"/>
      <c r="I26" s="13"/>
      <c r="J26" s="13">
        <f t="shared" si="0"/>
        <v>0.43322959872692851</v>
      </c>
      <c r="K26" s="13">
        <f t="shared" si="1"/>
        <v>0</v>
      </c>
      <c r="L26" s="15">
        <f t="shared" si="2"/>
        <v>3082559.3600000003</v>
      </c>
    </row>
    <row r="27" spans="2:12" ht="20.100000000000001" customHeight="1" x14ac:dyDescent="0.25">
      <c r="B27" s="7" t="s">
        <v>81</v>
      </c>
      <c r="C27" s="9">
        <v>0</v>
      </c>
      <c r="D27" s="9">
        <v>4766383</v>
      </c>
      <c r="E27" s="56">
        <v>4766383</v>
      </c>
      <c r="F27" s="57">
        <v>2793885.05</v>
      </c>
      <c r="G27" s="9">
        <v>2617050.25</v>
      </c>
      <c r="H27" s="9"/>
      <c r="I27" s="13"/>
      <c r="J27" s="13">
        <f t="shared" si="0"/>
        <v>0.54906419605810108</v>
      </c>
      <c r="K27" s="13">
        <f t="shared" si="1"/>
        <v>0</v>
      </c>
      <c r="L27" s="15">
        <f t="shared" si="2"/>
        <v>2149332.75</v>
      </c>
    </row>
    <row r="28" spans="2:12" ht="20.100000000000001" customHeight="1" x14ac:dyDescent="0.25">
      <c r="B28" s="7" t="s">
        <v>82</v>
      </c>
      <c r="C28" s="9">
        <v>0</v>
      </c>
      <c r="D28" s="9">
        <v>3031926</v>
      </c>
      <c r="E28" s="56">
        <v>3031926</v>
      </c>
      <c r="F28" s="57">
        <v>2437881.3199999998</v>
      </c>
      <c r="G28" s="9">
        <v>1990158.1500000001</v>
      </c>
      <c r="H28" s="9"/>
      <c r="I28" s="13"/>
      <c r="J28" s="13">
        <f t="shared" si="0"/>
        <v>0.65640063444820229</v>
      </c>
      <c r="K28" s="13">
        <f t="shared" si="1"/>
        <v>0</v>
      </c>
      <c r="L28" s="15">
        <f t="shared" si="2"/>
        <v>1041767.8499999999</v>
      </c>
    </row>
    <row r="29" spans="2:12" ht="20.100000000000001" customHeight="1" x14ac:dyDescent="0.25">
      <c r="B29" s="7" t="s">
        <v>83</v>
      </c>
      <c r="C29" s="9">
        <v>0</v>
      </c>
      <c r="D29" s="9">
        <v>1586423</v>
      </c>
      <c r="E29" s="56">
        <v>1586423</v>
      </c>
      <c r="F29" s="57">
        <v>251397.94999999998</v>
      </c>
      <c r="G29" s="9">
        <v>251397.95</v>
      </c>
      <c r="H29" s="9"/>
      <c r="I29" s="13"/>
      <c r="J29" s="13">
        <f t="shared" si="0"/>
        <v>0.15846842235645853</v>
      </c>
      <c r="K29" s="13">
        <f t="shared" si="1"/>
        <v>0</v>
      </c>
      <c r="L29" s="15">
        <f t="shared" si="2"/>
        <v>1335025.05</v>
      </c>
    </row>
    <row r="30" spans="2:12" ht="20.100000000000001" customHeight="1" x14ac:dyDescent="0.25">
      <c r="B30" s="7" t="s">
        <v>84</v>
      </c>
      <c r="C30" s="9">
        <v>0</v>
      </c>
      <c r="D30" s="9">
        <v>1993592</v>
      </c>
      <c r="E30" s="56">
        <v>1993592</v>
      </c>
      <c r="F30" s="57">
        <v>1191301.32</v>
      </c>
      <c r="G30" s="9">
        <v>1015414.5900000001</v>
      </c>
      <c r="H30" s="9"/>
      <c r="I30" s="13"/>
      <c r="J30" s="13">
        <f t="shared" si="0"/>
        <v>0.50933921785400427</v>
      </c>
      <c r="K30" s="13">
        <f t="shared" si="1"/>
        <v>0</v>
      </c>
      <c r="L30" s="15">
        <f t="shared" si="2"/>
        <v>978177.40999999992</v>
      </c>
    </row>
    <row r="31" spans="2:12" ht="20.100000000000001" customHeight="1" x14ac:dyDescent="0.25">
      <c r="B31" s="7" t="s">
        <v>85</v>
      </c>
      <c r="C31" s="9">
        <v>0</v>
      </c>
      <c r="D31" s="9">
        <v>2056352</v>
      </c>
      <c r="E31" s="56">
        <v>2056352</v>
      </c>
      <c r="F31" s="57">
        <v>1513197.1400000001</v>
      </c>
      <c r="G31" s="9">
        <v>1190657.8200000003</v>
      </c>
      <c r="H31" s="9"/>
      <c r="I31" s="13"/>
      <c r="J31" s="13">
        <f t="shared" si="0"/>
        <v>0.57901459477754791</v>
      </c>
      <c r="K31" s="13">
        <f t="shared" si="1"/>
        <v>0</v>
      </c>
      <c r="L31" s="15">
        <f t="shared" si="2"/>
        <v>865694.1799999997</v>
      </c>
    </row>
    <row r="32" spans="2:12" ht="20.100000000000001" customHeight="1" x14ac:dyDescent="0.25">
      <c r="B32" s="7" t="s">
        <v>86</v>
      </c>
      <c r="C32" s="9">
        <v>327959</v>
      </c>
      <c r="D32" s="9">
        <v>2101591</v>
      </c>
      <c r="E32" s="56">
        <v>2101591</v>
      </c>
      <c r="F32" s="57">
        <v>1032742.65</v>
      </c>
      <c r="G32" s="9">
        <v>865869.32000000007</v>
      </c>
      <c r="H32" s="9"/>
      <c r="I32" s="13"/>
      <c r="J32" s="13">
        <f t="shared" si="0"/>
        <v>0.41200657977694044</v>
      </c>
      <c r="K32" s="13">
        <f t="shared" si="1"/>
        <v>0</v>
      </c>
      <c r="L32" s="15">
        <f t="shared" si="2"/>
        <v>1235721.68</v>
      </c>
    </row>
    <row r="33" spans="2:12" ht="20.100000000000001" customHeight="1" x14ac:dyDescent="0.25">
      <c r="B33" s="7" t="s">
        <v>87</v>
      </c>
      <c r="C33" s="9">
        <v>0</v>
      </c>
      <c r="D33" s="9">
        <v>2259825</v>
      </c>
      <c r="E33" s="56">
        <v>2259825</v>
      </c>
      <c r="F33" s="57">
        <v>2122002.38</v>
      </c>
      <c r="G33" s="9">
        <v>869247.38000000012</v>
      </c>
      <c r="H33" s="9"/>
      <c r="I33" s="13"/>
      <c r="J33" s="13">
        <f t="shared" si="0"/>
        <v>0.38465251955350532</v>
      </c>
      <c r="K33" s="13">
        <f t="shared" si="1"/>
        <v>0</v>
      </c>
      <c r="L33" s="15">
        <f t="shared" si="2"/>
        <v>1390577.6199999999</v>
      </c>
    </row>
    <row r="34" spans="2:12" ht="20.100000000000001" customHeight="1" x14ac:dyDescent="0.25">
      <c r="B34" s="7" t="s">
        <v>88</v>
      </c>
      <c r="C34" s="9">
        <v>0</v>
      </c>
      <c r="D34" s="9">
        <v>2242542</v>
      </c>
      <c r="E34" s="56">
        <v>2242542</v>
      </c>
      <c r="F34" s="57">
        <v>977042.64</v>
      </c>
      <c r="G34" s="9">
        <v>911598.89</v>
      </c>
      <c r="H34" s="9"/>
      <c r="I34" s="13"/>
      <c r="J34" s="13">
        <f t="shared" si="0"/>
        <v>0.4065024824507189</v>
      </c>
      <c r="K34" s="13">
        <f t="shared" si="1"/>
        <v>0</v>
      </c>
      <c r="L34" s="15">
        <f t="shared" si="2"/>
        <v>1330943.1099999999</v>
      </c>
    </row>
    <row r="35" spans="2:12" ht="20.100000000000001" customHeight="1" x14ac:dyDescent="0.25">
      <c r="B35" s="7" t="s">
        <v>89</v>
      </c>
      <c r="C35" s="9">
        <v>0</v>
      </c>
      <c r="D35" s="9">
        <v>27100180</v>
      </c>
      <c r="E35" s="56">
        <v>27100180</v>
      </c>
      <c r="F35" s="57">
        <v>16824039.190000001</v>
      </c>
      <c r="G35" s="9">
        <v>13118506.279999999</v>
      </c>
      <c r="H35" s="9"/>
      <c r="I35" s="13"/>
      <c r="J35" s="13">
        <f t="shared" si="0"/>
        <v>0.48407450725419532</v>
      </c>
      <c r="K35" s="13">
        <f t="shared" si="1"/>
        <v>0</v>
      </c>
      <c r="L35" s="15">
        <f t="shared" si="2"/>
        <v>13981673.720000001</v>
      </c>
    </row>
    <row r="36" spans="2:12" ht="20.100000000000001" customHeight="1" x14ac:dyDescent="0.25">
      <c r="B36" s="7" t="s">
        <v>90</v>
      </c>
      <c r="C36" s="9">
        <v>1464037</v>
      </c>
      <c r="D36" s="9">
        <v>9613964</v>
      </c>
      <c r="E36" s="56">
        <v>9613964</v>
      </c>
      <c r="F36" s="57">
        <v>6634569.6700000009</v>
      </c>
      <c r="G36" s="9">
        <v>4840477.2300000004</v>
      </c>
      <c r="H36" s="9"/>
      <c r="I36" s="13"/>
      <c r="J36" s="13">
        <f t="shared" si="0"/>
        <v>0.50348401866285342</v>
      </c>
      <c r="K36" s="13">
        <f t="shared" si="1"/>
        <v>0</v>
      </c>
      <c r="L36" s="15">
        <f t="shared" si="2"/>
        <v>4773486.7699999996</v>
      </c>
    </row>
    <row r="37" spans="2:12" ht="20.100000000000001" customHeight="1" x14ac:dyDescent="0.25">
      <c r="B37" s="7" t="s">
        <v>91</v>
      </c>
      <c r="C37" s="9">
        <v>0</v>
      </c>
      <c r="D37" s="9">
        <v>1529302</v>
      </c>
      <c r="E37" s="56">
        <v>1529302</v>
      </c>
      <c r="F37" s="57">
        <v>316159.04000000004</v>
      </c>
      <c r="G37" s="9">
        <v>302626.43999999994</v>
      </c>
      <c r="H37" s="9"/>
      <c r="I37" s="13"/>
      <c r="J37" s="13">
        <f t="shared" si="0"/>
        <v>0.19788533592449362</v>
      </c>
      <c r="K37" s="13">
        <f t="shared" si="1"/>
        <v>0</v>
      </c>
      <c r="L37" s="15">
        <f t="shared" si="2"/>
        <v>1226675.56</v>
      </c>
    </row>
    <row r="38" spans="2:12" ht="20.100000000000001" customHeight="1" x14ac:dyDescent="0.25">
      <c r="B38" s="7" t="s">
        <v>92</v>
      </c>
      <c r="C38" s="9">
        <v>327959</v>
      </c>
      <c r="D38" s="9">
        <v>5350222</v>
      </c>
      <c r="E38" s="56">
        <v>5350222</v>
      </c>
      <c r="F38" s="57">
        <v>3187035.96</v>
      </c>
      <c r="G38" s="9">
        <v>2910979.0200000005</v>
      </c>
      <c r="H38" s="9"/>
      <c r="I38" s="13"/>
      <c r="J38" s="13">
        <f t="shared" si="0"/>
        <v>0.54408565102532203</v>
      </c>
      <c r="K38" s="13">
        <f t="shared" si="1"/>
        <v>0</v>
      </c>
      <c r="L38" s="15">
        <f t="shared" si="2"/>
        <v>2439242.9799999995</v>
      </c>
    </row>
    <row r="39" spans="2:12" ht="20.100000000000001" customHeight="1" x14ac:dyDescent="0.25">
      <c r="B39" s="7" t="s">
        <v>93</v>
      </c>
      <c r="C39" s="9">
        <v>0</v>
      </c>
      <c r="D39" s="9">
        <v>5651846</v>
      </c>
      <c r="E39" s="56">
        <v>5651846</v>
      </c>
      <c r="F39" s="57">
        <v>4466092.0199999996</v>
      </c>
      <c r="G39" s="9">
        <v>3474961.5700000003</v>
      </c>
      <c r="H39" s="9"/>
      <c r="I39" s="13"/>
      <c r="J39" s="13">
        <f t="shared" si="0"/>
        <v>0.61483656313353197</v>
      </c>
      <c r="K39" s="13">
        <f t="shared" si="1"/>
        <v>0</v>
      </c>
      <c r="L39" s="15">
        <f t="shared" si="2"/>
        <v>2176884.4299999997</v>
      </c>
    </row>
    <row r="40" spans="2:12" ht="20.100000000000001" customHeight="1" x14ac:dyDescent="0.25">
      <c r="B40" s="7" t="s">
        <v>94</v>
      </c>
      <c r="C40" s="9">
        <v>0</v>
      </c>
      <c r="D40" s="9">
        <v>9257732</v>
      </c>
      <c r="E40" s="56">
        <v>9257732</v>
      </c>
      <c r="F40" s="57">
        <v>4219441.6099999994</v>
      </c>
      <c r="G40" s="9">
        <v>3120254.7099999995</v>
      </c>
      <c r="H40" s="9"/>
      <c r="I40" s="13"/>
      <c r="J40" s="13">
        <f t="shared" si="0"/>
        <v>0.33704310191740261</v>
      </c>
      <c r="K40" s="13">
        <f t="shared" si="1"/>
        <v>0</v>
      </c>
      <c r="L40" s="15">
        <f t="shared" si="2"/>
        <v>6137477.290000001</v>
      </c>
    </row>
    <row r="41" spans="2:12" ht="20.100000000000001" customHeight="1" x14ac:dyDescent="0.25">
      <c r="B41" s="7" t="s">
        <v>95</v>
      </c>
      <c r="C41" s="9">
        <v>0</v>
      </c>
      <c r="D41" s="9">
        <v>13210981</v>
      </c>
      <c r="E41" s="56">
        <v>13210981</v>
      </c>
      <c r="F41" s="57">
        <v>7531337.4200000027</v>
      </c>
      <c r="G41" s="9">
        <v>5319925.6900000004</v>
      </c>
      <c r="H41" s="9"/>
      <c r="I41" s="13"/>
      <c r="J41" s="13">
        <f t="shared" si="0"/>
        <v>0.40268967838194608</v>
      </c>
      <c r="K41" s="13">
        <f t="shared" si="1"/>
        <v>0</v>
      </c>
      <c r="L41" s="15">
        <f t="shared" si="2"/>
        <v>7891055.3099999996</v>
      </c>
    </row>
    <row r="42" spans="2:12" ht="20.100000000000001" customHeight="1" x14ac:dyDescent="0.25">
      <c r="B42" s="7" t="s">
        <v>96</v>
      </c>
      <c r="C42" s="9">
        <v>0</v>
      </c>
      <c r="D42" s="9">
        <v>7507953</v>
      </c>
      <c r="E42" s="56">
        <v>7507953</v>
      </c>
      <c r="F42" s="57">
        <v>6204810.2700000005</v>
      </c>
      <c r="G42" s="9">
        <v>4657715.9600000018</v>
      </c>
      <c r="H42" s="9"/>
      <c r="I42" s="13"/>
      <c r="J42" s="13">
        <f t="shared" ref="J42" si="3">IF(ISERROR(+G42/E42)=TRUE,0,++G42/E42)</f>
        <v>0.62037095330777936</v>
      </c>
      <c r="K42" s="13">
        <f t="shared" ref="K42" si="4">IF(ISERROR(+H42/E42)=TRUE,0,++H42/E42)</f>
        <v>0</v>
      </c>
      <c r="L42" s="15">
        <f t="shared" ref="L42" si="5">+D42-G42</f>
        <v>2850237.0399999982</v>
      </c>
    </row>
    <row r="43" spans="2:12" ht="20.100000000000001" customHeight="1" x14ac:dyDescent="0.25">
      <c r="B43" s="7" t="s">
        <v>62</v>
      </c>
      <c r="C43" s="9">
        <v>0</v>
      </c>
      <c r="D43" s="9">
        <v>3598752</v>
      </c>
      <c r="E43" s="56">
        <v>3598752</v>
      </c>
      <c r="F43" s="57">
        <v>1273762.9000000001</v>
      </c>
      <c r="G43" s="9">
        <v>1100153.78</v>
      </c>
      <c r="H43" s="9"/>
      <c r="I43" s="13"/>
      <c r="J43" s="13">
        <f t="shared" si="0"/>
        <v>0.30570424969544996</v>
      </c>
      <c r="K43" s="13">
        <f t="shared" si="1"/>
        <v>0</v>
      </c>
      <c r="L43" s="15">
        <f t="shared" si="2"/>
        <v>2498598.2199999997</v>
      </c>
    </row>
    <row r="44" spans="2:12" ht="23.25" customHeight="1" x14ac:dyDescent="0.25">
      <c r="B44" s="50" t="s">
        <v>4</v>
      </c>
      <c r="C44" s="51">
        <f t="shared" ref="C44:H44" si="6">SUM(C13:C43)</f>
        <v>3103832</v>
      </c>
      <c r="D44" s="51">
        <f t="shared" si="6"/>
        <v>213469685</v>
      </c>
      <c r="E44" s="51">
        <f t="shared" si="6"/>
        <v>213469685</v>
      </c>
      <c r="F44" s="51">
        <f t="shared" si="6"/>
        <v>123772962.52000001</v>
      </c>
      <c r="G44" s="51">
        <f t="shared" si="6"/>
        <v>90242012.079999998</v>
      </c>
      <c r="H44" s="51">
        <f t="shared" si="6"/>
        <v>0</v>
      </c>
      <c r="I44" s="52">
        <f>IF(ISERROR(+#REF!/E44)=TRUE,0,++#REF!/E44)</f>
        <v>0</v>
      </c>
      <c r="J44" s="52">
        <f>IF(ISERROR(+G44/E44)=TRUE,0,++G44/E44)</f>
        <v>0.42273923850124201</v>
      </c>
      <c r="K44" s="52">
        <f>IF(ISERROR(+H44/E44)=TRUE,0,++H44/E44)</f>
        <v>0</v>
      </c>
      <c r="L44" s="53">
        <f>SUM(L13:L43)</f>
        <v>123227672.92</v>
      </c>
    </row>
    <row r="45" spans="2:12" x14ac:dyDescent="0.2">
      <c r="B45" s="11" t="s">
        <v>99</v>
      </c>
    </row>
    <row r="47" spans="2:12" s="20" customFormat="1" x14ac:dyDescent="0.25">
      <c r="K47" s="24"/>
    </row>
    <row r="48" spans="2:12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NOVIEMBRE
(4)</v>
      </c>
      <c r="K50" s="23"/>
    </row>
    <row r="51" spans="2:11" s="22" customFormat="1" x14ac:dyDescent="0.25">
      <c r="B51" s="22" t="s">
        <v>24</v>
      </c>
      <c r="C51" s="38">
        <f>+C44/$C$49</f>
        <v>3.1038320000000001</v>
      </c>
      <c r="D51" s="38">
        <f>+D44/$C$49</f>
        <v>213.469685</v>
      </c>
      <c r="E51" s="38">
        <f>+E44/$C$49</f>
        <v>213.469685</v>
      </c>
      <c r="F51" s="38">
        <f>+F44/$C$49</f>
        <v>123.77296252000001</v>
      </c>
      <c r="G51" s="38">
        <f>+G44/$C$49</f>
        <v>90.242012079999995</v>
      </c>
      <c r="K51" s="23"/>
    </row>
    <row r="52" spans="2:11" s="22" customFormat="1" x14ac:dyDescent="0.25">
      <c r="C52" s="38"/>
      <c r="D52" s="38"/>
      <c r="E52" s="38"/>
      <c r="F52" s="38"/>
      <c r="G52" s="38"/>
      <c r="K52" s="23"/>
    </row>
    <row r="53" spans="2:11" s="22" customFormat="1" x14ac:dyDescent="0.25">
      <c r="C53" s="38"/>
      <c r="D53" s="38"/>
      <c r="E53" s="38"/>
      <c r="F53" s="38"/>
      <c r="G53" s="38"/>
      <c r="K53" s="23"/>
    </row>
    <row r="54" spans="2:11" s="22" customFormat="1" x14ac:dyDescent="0.25">
      <c r="C54" s="38"/>
      <c r="D54" s="38"/>
      <c r="E54" s="38"/>
      <c r="F54" s="38"/>
      <c r="G54" s="38"/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M61"/>
  <sheetViews>
    <sheetView showGridLines="0" zoomScale="130" zoomScaleNormal="130" workbookViewId="0">
      <selection activeCell="E46" sqref="E46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3" width="16.140625" style="1" bestFit="1" customWidth="1"/>
    <col min="4" max="5" width="15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12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97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40">
        <v>0</v>
      </c>
      <c r="D13" s="40">
        <v>0</v>
      </c>
      <c r="E13" s="59">
        <v>0</v>
      </c>
      <c r="F13" s="59">
        <v>0</v>
      </c>
      <c r="G13" s="40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0</v>
      </c>
    </row>
    <row r="14" spans="1:13" ht="20.100000000000001" customHeight="1" x14ac:dyDescent="0.25">
      <c r="B14" s="25" t="s">
        <v>27</v>
      </c>
      <c r="C14" s="41">
        <v>0</v>
      </c>
      <c r="D14" s="41">
        <v>0</v>
      </c>
      <c r="E14" s="60">
        <v>0</v>
      </c>
      <c r="F14" s="60">
        <v>0</v>
      </c>
      <c r="G14" s="41">
        <v>0</v>
      </c>
      <c r="H14" s="26"/>
      <c r="I14" s="27"/>
      <c r="J14" s="27">
        <f t="shared" ref="J14:J46" si="0">IF(ISERROR(+G14/E14)=TRUE,0,++G14/E14)</f>
        <v>0</v>
      </c>
      <c r="K14" s="27">
        <f t="shared" ref="K14:K46" si="1">IF(ISERROR(+H14/E14)=TRUE,0,++H14/E14)</f>
        <v>0</v>
      </c>
      <c r="L14" s="28">
        <f t="shared" ref="L14:L46" si="2">+D14-G14</f>
        <v>0</v>
      </c>
    </row>
    <row r="15" spans="1:13" ht="20.100000000000001" customHeight="1" x14ac:dyDescent="0.25">
      <c r="B15" s="25" t="s">
        <v>28</v>
      </c>
      <c r="C15" s="41">
        <v>0</v>
      </c>
      <c r="D15" s="41">
        <v>0</v>
      </c>
      <c r="E15" s="60">
        <v>0</v>
      </c>
      <c r="F15" s="60">
        <v>0</v>
      </c>
      <c r="G15" s="41">
        <v>0</v>
      </c>
      <c r="H15" s="26"/>
      <c r="I15" s="27"/>
      <c r="J15" s="27">
        <f t="shared" si="0"/>
        <v>0</v>
      </c>
      <c r="K15" s="27">
        <f t="shared" si="1"/>
        <v>0</v>
      </c>
      <c r="L15" s="28">
        <f t="shared" si="2"/>
        <v>0</v>
      </c>
    </row>
    <row r="16" spans="1:13" ht="20.100000000000001" customHeight="1" x14ac:dyDescent="0.25">
      <c r="B16" s="25" t="s">
        <v>29</v>
      </c>
      <c r="C16" s="41">
        <v>0</v>
      </c>
      <c r="D16" s="41">
        <v>0</v>
      </c>
      <c r="E16" s="60">
        <v>0</v>
      </c>
      <c r="F16" s="60">
        <v>0</v>
      </c>
      <c r="G16" s="41">
        <v>0</v>
      </c>
      <c r="H16" s="26"/>
      <c r="I16" s="27"/>
      <c r="J16" s="27">
        <f t="shared" si="0"/>
        <v>0</v>
      </c>
      <c r="K16" s="27"/>
      <c r="L16" s="28">
        <f t="shared" si="2"/>
        <v>0</v>
      </c>
    </row>
    <row r="17" spans="2:12" ht="20.100000000000001" customHeight="1" x14ac:dyDescent="0.25">
      <c r="B17" s="25" t="s">
        <v>30</v>
      </c>
      <c r="C17" s="41">
        <v>0</v>
      </c>
      <c r="D17" s="41">
        <v>0</v>
      </c>
      <c r="E17" s="60">
        <v>0</v>
      </c>
      <c r="F17" s="60">
        <v>0</v>
      </c>
      <c r="G17" s="41">
        <v>0</v>
      </c>
      <c r="H17" s="26"/>
      <c r="I17" s="27"/>
      <c r="J17" s="27">
        <f t="shared" ref="J17" si="3">IF(ISERROR(+G17/E17)=TRUE,0,++G17/E17)</f>
        <v>0</v>
      </c>
      <c r="K17" s="27">
        <f t="shared" ref="K17" si="4">IF(ISERROR(+H17/E17)=TRUE,0,++H17/E17)</f>
        <v>0</v>
      </c>
      <c r="L17" s="28">
        <f t="shared" ref="L17" si="5">+D17-G17</f>
        <v>0</v>
      </c>
    </row>
    <row r="18" spans="2:12" ht="20.100000000000001" customHeight="1" x14ac:dyDescent="0.25">
      <c r="B18" s="25" t="s">
        <v>31</v>
      </c>
      <c r="C18" s="41">
        <v>0</v>
      </c>
      <c r="D18" s="41">
        <v>0</v>
      </c>
      <c r="E18" s="60">
        <v>0</v>
      </c>
      <c r="F18" s="60">
        <v>0</v>
      </c>
      <c r="G18" s="41">
        <v>0</v>
      </c>
      <c r="H18" s="26"/>
      <c r="I18" s="27"/>
      <c r="J18" s="27">
        <f t="shared" si="0"/>
        <v>0</v>
      </c>
      <c r="K18" s="27">
        <f t="shared" si="1"/>
        <v>0</v>
      </c>
      <c r="L18" s="28">
        <f t="shared" si="2"/>
        <v>0</v>
      </c>
    </row>
    <row r="19" spans="2:12" ht="20.100000000000001" customHeight="1" x14ac:dyDescent="0.25">
      <c r="B19" s="25" t="s">
        <v>32</v>
      </c>
      <c r="C19" s="41">
        <v>0</v>
      </c>
      <c r="D19" s="41">
        <v>0</v>
      </c>
      <c r="E19" s="60">
        <v>0</v>
      </c>
      <c r="F19" s="60">
        <v>0</v>
      </c>
      <c r="G19" s="41">
        <v>0</v>
      </c>
      <c r="H19" s="26"/>
      <c r="I19" s="27"/>
      <c r="J19" s="27">
        <f t="shared" si="0"/>
        <v>0</v>
      </c>
      <c r="K19" s="27">
        <f t="shared" si="1"/>
        <v>0</v>
      </c>
      <c r="L19" s="28">
        <f t="shared" si="2"/>
        <v>0</v>
      </c>
    </row>
    <row r="20" spans="2:12" ht="20.100000000000001" customHeight="1" x14ac:dyDescent="0.25">
      <c r="B20" s="25" t="s">
        <v>33</v>
      </c>
      <c r="C20" s="41">
        <v>0</v>
      </c>
      <c r="D20" s="41">
        <v>0</v>
      </c>
      <c r="E20" s="60">
        <v>0</v>
      </c>
      <c r="F20" s="60">
        <v>0</v>
      </c>
      <c r="G20" s="41">
        <v>0</v>
      </c>
      <c r="H20" s="26"/>
      <c r="I20" s="27"/>
      <c r="J20" s="27">
        <f t="shared" ref="J20" si="6">IF(ISERROR(+G20/E20)=TRUE,0,++G20/E20)</f>
        <v>0</v>
      </c>
      <c r="K20" s="27">
        <f t="shared" ref="K20" si="7">IF(ISERROR(+H20/E20)=TRUE,0,++H20/E20)</f>
        <v>0</v>
      </c>
      <c r="L20" s="28">
        <f t="shared" ref="L20" si="8">+D20-G20</f>
        <v>0</v>
      </c>
    </row>
    <row r="21" spans="2:12" ht="20.100000000000001" customHeight="1" x14ac:dyDescent="0.25">
      <c r="B21" s="25" t="s">
        <v>34</v>
      </c>
      <c r="C21" s="41">
        <v>0</v>
      </c>
      <c r="D21" s="41">
        <v>0</v>
      </c>
      <c r="E21" s="60">
        <v>0</v>
      </c>
      <c r="F21" s="60">
        <v>0</v>
      </c>
      <c r="G21" s="41">
        <v>0</v>
      </c>
      <c r="H21" s="26"/>
      <c r="I21" s="27"/>
      <c r="J21" s="27">
        <f t="shared" si="0"/>
        <v>0</v>
      </c>
      <c r="K21" s="27">
        <f t="shared" si="1"/>
        <v>0</v>
      </c>
      <c r="L21" s="28">
        <f t="shared" si="2"/>
        <v>0</v>
      </c>
    </row>
    <row r="22" spans="2:12" ht="20.100000000000001" customHeight="1" x14ac:dyDescent="0.25">
      <c r="B22" s="25" t="s">
        <v>35</v>
      </c>
      <c r="C22" s="41">
        <v>0</v>
      </c>
      <c r="D22" s="41">
        <v>0</v>
      </c>
      <c r="E22" s="60">
        <v>0</v>
      </c>
      <c r="F22" s="60">
        <v>0</v>
      </c>
      <c r="G22" s="41">
        <v>0</v>
      </c>
      <c r="H22" s="26"/>
      <c r="I22" s="27"/>
      <c r="J22" s="27">
        <f t="shared" si="0"/>
        <v>0</v>
      </c>
      <c r="K22" s="27">
        <f t="shared" si="1"/>
        <v>0</v>
      </c>
      <c r="L22" s="28">
        <f t="shared" si="2"/>
        <v>0</v>
      </c>
    </row>
    <row r="23" spans="2:12" ht="20.100000000000001" customHeight="1" x14ac:dyDescent="0.25">
      <c r="B23" s="25" t="s">
        <v>36</v>
      </c>
      <c r="C23" s="41">
        <v>0</v>
      </c>
      <c r="D23" s="41">
        <v>0</v>
      </c>
      <c r="E23" s="60">
        <v>0</v>
      </c>
      <c r="F23" s="60">
        <v>0</v>
      </c>
      <c r="G23" s="41">
        <v>0</v>
      </c>
      <c r="H23" s="26"/>
      <c r="I23" s="27"/>
      <c r="J23" s="27">
        <f t="shared" si="0"/>
        <v>0</v>
      </c>
      <c r="K23" s="27">
        <f t="shared" si="1"/>
        <v>0</v>
      </c>
      <c r="L23" s="28">
        <f t="shared" si="2"/>
        <v>0</v>
      </c>
    </row>
    <row r="24" spans="2:12" ht="20.100000000000001" customHeight="1" x14ac:dyDescent="0.25">
      <c r="B24" s="25" t="s">
        <v>37</v>
      </c>
      <c r="C24" s="41">
        <v>0</v>
      </c>
      <c r="D24" s="41">
        <v>0</v>
      </c>
      <c r="E24" s="60">
        <v>0</v>
      </c>
      <c r="F24" s="60">
        <v>0</v>
      </c>
      <c r="G24" s="41">
        <v>0</v>
      </c>
      <c r="H24" s="26"/>
      <c r="I24" s="27"/>
      <c r="J24" s="27">
        <f t="shared" si="0"/>
        <v>0</v>
      </c>
      <c r="K24" s="27">
        <f t="shared" si="1"/>
        <v>0</v>
      </c>
      <c r="L24" s="28">
        <f t="shared" si="2"/>
        <v>0</v>
      </c>
    </row>
    <row r="25" spans="2:12" ht="20.100000000000001" customHeight="1" x14ac:dyDescent="0.25">
      <c r="B25" s="25" t="s">
        <v>38</v>
      </c>
      <c r="C25" s="41">
        <v>0</v>
      </c>
      <c r="D25" s="41">
        <v>0</v>
      </c>
      <c r="E25" s="60">
        <v>0</v>
      </c>
      <c r="F25" s="60">
        <v>0</v>
      </c>
      <c r="G25" s="41">
        <v>0</v>
      </c>
      <c r="H25" s="26"/>
      <c r="I25" s="27"/>
      <c r="J25" s="27">
        <f t="shared" si="0"/>
        <v>0</v>
      </c>
      <c r="K25" s="27">
        <f t="shared" si="1"/>
        <v>0</v>
      </c>
      <c r="L25" s="28">
        <f t="shared" si="2"/>
        <v>0</v>
      </c>
    </row>
    <row r="26" spans="2:12" ht="20.100000000000001" customHeight="1" x14ac:dyDescent="0.25">
      <c r="B26" s="25" t="s">
        <v>39</v>
      </c>
      <c r="C26" s="41">
        <v>0</v>
      </c>
      <c r="D26" s="41">
        <v>0</v>
      </c>
      <c r="E26" s="60">
        <v>0</v>
      </c>
      <c r="F26" s="60">
        <v>0</v>
      </c>
      <c r="G26" s="41">
        <v>0</v>
      </c>
      <c r="H26" s="26"/>
      <c r="I26" s="27"/>
      <c r="J26" s="27">
        <f t="shared" si="0"/>
        <v>0</v>
      </c>
      <c r="K26" s="27">
        <f t="shared" si="1"/>
        <v>0</v>
      </c>
      <c r="L26" s="28">
        <f t="shared" si="2"/>
        <v>0</v>
      </c>
    </row>
    <row r="27" spans="2:12" ht="20.100000000000001" customHeight="1" x14ac:dyDescent="0.25">
      <c r="B27" s="25" t="s">
        <v>40</v>
      </c>
      <c r="C27" s="41">
        <v>0</v>
      </c>
      <c r="D27" s="41">
        <v>0</v>
      </c>
      <c r="E27" s="60">
        <v>0</v>
      </c>
      <c r="F27" s="60">
        <v>0</v>
      </c>
      <c r="G27" s="41">
        <v>0</v>
      </c>
      <c r="H27" s="26"/>
      <c r="I27" s="27"/>
      <c r="J27" s="27">
        <f t="shared" si="0"/>
        <v>0</v>
      </c>
      <c r="K27" s="27">
        <f t="shared" si="1"/>
        <v>0</v>
      </c>
      <c r="L27" s="28">
        <f t="shared" si="2"/>
        <v>0</v>
      </c>
    </row>
    <row r="28" spans="2:12" ht="20.100000000000001" customHeight="1" x14ac:dyDescent="0.25">
      <c r="B28" s="25" t="s">
        <v>41</v>
      </c>
      <c r="C28" s="41">
        <v>0</v>
      </c>
      <c r="D28" s="41">
        <v>0</v>
      </c>
      <c r="E28" s="60">
        <v>0</v>
      </c>
      <c r="F28" s="60">
        <v>0</v>
      </c>
      <c r="G28" s="41">
        <v>0</v>
      </c>
      <c r="H28" s="26"/>
      <c r="I28" s="27"/>
      <c r="J28" s="27">
        <f t="shared" si="0"/>
        <v>0</v>
      </c>
      <c r="K28" s="27">
        <f t="shared" si="1"/>
        <v>0</v>
      </c>
      <c r="L28" s="28">
        <f t="shared" si="2"/>
        <v>0</v>
      </c>
    </row>
    <row r="29" spans="2:12" ht="20.100000000000001" customHeight="1" x14ac:dyDescent="0.25">
      <c r="B29" s="25" t="s">
        <v>42</v>
      </c>
      <c r="C29" s="41">
        <v>0</v>
      </c>
      <c r="D29" s="41">
        <v>0</v>
      </c>
      <c r="E29" s="60">
        <v>0</v>
      </c>
      <c r="F29" s="60">
        <v>0</v>
      </c>
      <c r="G29" s="41">
        <v>0</v>
      </c>
      <c r="H29" s="26"/>
      <c r="I29" s="27"/>
      <c r="J29" s="27">
        <f t="shared" si="0"/>
        <v>0</v>
      </c>
      <c r="K29" s="27">
        <f t="shared" si="1"/>
        <v>0</v>
      </c>
      <c r="L29" s="28">
        <f t="shared" si="2"/>
        <v>0</v>
      </c>
    </row>
    <row r="30" spans="2:12" ht="20.100000000000001" customHeight="1" x14ac:dyDescent="0.25">
      <c r="B30" s="25" t="s">
        <v>43</v>
      </c>
      <c r="C30" s="41">
        <v>0</v>
      </c>
      <c r="D30" s="41">
        <v>0</v>
      </c>
      <c r="E30" s="60">
        <v>0</v>
      </c>
      <c r="F30" s="60">
        <v>0</v>
      </c>
      <c r="G30" s="41">
        <v>0</v>
      </c>
      <c r="H30" s="26"/>
      <c r="I30" s="27"/>
      <c r="J30" s="27">
        <f t="shared" si="0"/>
        <v>0</v>
      </c>
      <c r="K30" s="27">
        <f t="shared" si="1"/>
        <v>0</v>
      </c>
      <c r="L30" s="28">
        <f t="shared" si="2"/>
        <v>0</v>
      </c>
    </row>
    <row r="31" spans="2:12" ht="20.100000000000001" customHeight="1" x14ac:dyDescent="0.25">
      <c r="B31" s="25" t="s">
        <v>44</v>
      </c>
      <c r="C31" s="41">
        <v>0</v>
      </c>
      <c r="D31" s="41">
        <v>0</v>
      </c>
      <c r="E31" s="60">
        <v>0</v>
      </c>
      <c r="F31" s="60">
        <v>0</v>
      </c>
      <c r="G31" s="41">
        <v>0</v>
      </c>
      <c r="H31" s="26"/>
      <c r="I31" s="27"/>
      <c r="J31" s="27">
        <f t="shared" si="0"/>
        <v>0</v>
      </c>
      <c r="K31" s="27">
        <f t="shared" si="1"/>
        <v>0</v>
      </c>
      <c r="L31" s="28">
        <f t="shared" si="2"/>
        <v>0</v>
      </c>
    </row>
    <row r="32" spans="2:12" ht="20.100000000000001" customHeight="1" x14ac:dyDescent="0.25">
      <c r="B32" s="25" t="s">
        <v>45</v>
      </c>
      <c r="C32" s="41">
        <v>0</v>
      </c>
      <c r="D32" s="41">
        <v>0</v>
      </c>
      <c r="E32" s="60">
        <v>0</v>
      </c>
      <c r="F32" s="60">
        <v>0</v>
      </c>
      <c r="G32" s="41">
        <v>0</v>
      </c>
      <c r="H32" s="26"/>
      <c r="I32" s="27"/>
      <c r="J32" s="27">
        <f t="shared" si="0"/>
        <v>0</v>
      </c>
      <c r="K32" s="27">
        <f t="shared" si="1"/>
        <v>0</v>
      </c>
      <c r="L32" s="28">
        <f t="shared" si="2"/>
        <v>0</v>
      </c>
    </row>
    <row r="33" spans="2:12" ht="20.100000000000001" customHeight="1" x14ac:dyDescent="0.25">
      <c r="B33" s="25" t="s">
        <v>46</v>
      </c>
      <c r="C33" s="41">
        <v>0</v>
      </c>
      <c r="D33" s="41">
        <v>0</v>
      </c>
      <c r="E33" s="60">
        <v>0</v>
      </c>
      <c r="F33" s="60">
        <v>0</v>
      </c>
      <c r="G33" s="41">
        <v>0</v>
      </c>
      <c r="H33" s="26"/>
      <c r="I33" s="27"/>
      <c r="J33" s="27">
        <f t="shared" si="0"/>
        <v>0</v>
      </c>
      <c r="K33" s="27">
        <f t="shared" si="1"/>
        <v>0</v>
      </c>
      <c r="L33" s="28">
        <f t="shared" si="2"/>
        <v>0</v>
      </c>
    </row>
    <row r="34" spans="2:12" ht="20.100000000000001" customHeight="1" x14ac:dyDescent="0.25">
      <c r="B34" s="25" t="s">
        <v>47</v>
      </c>
      <c r="C34" s="41">
        <v>0</v>
      </c>
      <c r="D34" s="41">
        <v>0</v>
      </c>
      <c r="E34" s="60">
        <v>0</v>
      </c>
      <c r="F34" s="60">
        <v>0</v>
      </c>
      <c r="G34" s="41">
        <v>0</v>
      </c>
      <c r="H34" s="26"/>
      <c r="I34" s="27"/>
      <c r="J34" s="27">
        <f t="shared" si="0"/>
        <v>0</v>
      </c>
      <c r="K34" s="27">
        <f t="shared" si="1"/>
        <v>0</v>
      </c>
      <c r="L34" s="28">
        <f t="shared" si="2"/>
        <v>0</v>
      </c>
    </row>
    <row r="35" spans="2:12" ht="20.100000000000001" customHeight="1" x14ac:dyDescent="0.25">
      <c r="B35" s="25" t="s">
        <v>48</v>
      </c>
      <c r="C35" s="41">
        <v>0</v>
      </c>
      <c r="D35" s="41">
        <v>0</v>
      </c>
      <c r="E35" s="60">
        <v>0</v>
      </c>
      <c r="F35" s="60">
        <v>0</v>
      </c>
      <c r="G35" s="41">
        <v>0</v>
      </c>
      <c r="H35" s="26"/>
      <c r="I35" s="27"/>
      <c r="J35" s="27">
        <f t="shared" si="0"/>
        <v>0</v>
      </c>
      <c r="K35" s="27">
        <f t="shared" si="1"/>
        <v>0</v>
      </c>
      <c r="L35" s="28">
        <f t="shared" si="2"/>
        <v>0</v>
      </c>
    </row>
    <row r="36" spans="2:12" ht="20.100000000000001" customHeight="1" x14ac:dyDescent="0.25">
      <c r="B36" s="25" t="s">
        <v>49</v>
      </c>
      <c r="C36" s="41">
        <v>0</v>
      </c>
      <c r="D36" s="41">
        <v>0</v>
      </c>
      <c r="E36" s="60">
        <v>0</v>
      </c>
      <c r="F36" s="60">
        <v>0</v>
      </c>
      <c r="G36" s="41">
        <v>0</v>
      </c>
      <c r="H36" s="26"/>
      <c r="I36" s="27"/>
      <c r="J36" s="27">
        <f t="shared" si="0"/>
        <v>0</v>
      </c>
      <c r="K36" s="27">
        <f t="shared" si="1"/>
        <v>0</v>
      </c>
      <c r="L36" s="28">
        <f t="shared" si="2"/>
        <v>0</v>
      </c>
    </row>
    <row r="37" spans="2:12" ht="20.100000000000001" customHeight="1" x14ac:dyDescent="0.25">
      <c r="B37" s="25" t="s">
        <v>50</v>
      </c>
      <c r="C37" s="41">
        <v>0</v>
      </c>
      <c r="D37" s="41">
        <v>0</v>
      </c>
      <c r="E37" s="60">
        <v>0</v>
      </c>
      <c r="F37" s="60">
        <v>0</v>
      </c>
      <c r="G37" s="41">
        <v>0</v>
      </c>
      <c r="H37" s="26"/>
      <c r="I37" s="27"/>
      <c r="J37" s="27">
        <f t="shared" si="0"/>
        <v>0</v>
      </c>
      <c r="K37" s="27">
        <f t="shared" si="1"/>
        <v>0</v>
      </c>
      <c r="L37" s="28">
        <f t="shared" si="2"/>
        <v>0</v>
      </c>
    </row>
    <row r="38" spans="2:12" ht="20.100000000000001" customHeight="1" x14ac:dyDescent="0.25">
      <c r="B38" s="25" t="s">
        <v>51</v>
      </c>
      <c r="C38" s="41">
        <v>0</v>
      </c>
      <c r="D38" s="41">
        <v>0</v>
      </c>
      <c r="E38" s="60">
        <v>0</v>
      </c>
      <c r="F38" s="60">
        <v>0</v>
      </c>
      <c r="G38" s="41">
        <v>0</v>
      </c>
      <c r="H38" s="26"/>
      <c r="I38" s="27"/>
      <c r="J38" s="27">
        <f t="shared" si="0"/>
        <v>0</v>
      </c>
      <c r="K38" s="27">
        <f t="shared" si="1"/>
        <v>0</v>
      </c>
      <c r="L38" s="28">
        <f t="shared" si="2"/>
        <v>0</v>
      </c>
    </row>
    <row r="39" spans="2:12" ht="20.100000000000001" customHeight="1" x14ac:dyDescent="0.25">
      <c r="B39" s="25" t="s">
        <v>52</v>
      </c>
      <c r="C39" s="41">
        <v>0</v>
      </c>
      <c r="D39" s="41">
        <v>0</v>
      </c>
      <c r="E39" s="60">
        <v>0</v>
      </c>
      <c r="F39" s="60">
        <v>0</v>
      </c>
      <c r="G39" s="41">
        <v>0</v>
      </c>
      <c r="H39" s="26"/>
      <c r="I39" s="27"/>
      <c r="J39" s="13">
        <f t="shared" si="0"/>
        <v>0</v>
      </c>
      <c r="K39" s="13">
        <f t="shared" si="1"/>
        <v>0</v>
      </c>
      <c r="L39" s="15">
        <f t="shared" si="2"/>
        <v>0</v>
      </c>
    </row>
    <row r="40" spans="2:12" ht="20.100000000000001" customHeight="1" x14ac:dyDescent="0.25">
      <c r="B40" s="25" t="s">
        <v>53</v>
      </c>
      <c r="C40" s="41">
        <v>0</v>
      </c>
      <c r="D40" s="41">
        <v>0</v>
      </c>
      <c r="E40" s="60">
        <v>0</v>
      </c>
      <c r="F40" s="60">
        <v>0</v>
      </c>
      <c r="G40" s="41">
        <v>0</v>
      </c>
      <c r="H40" s="26"/>
      <c r="I40" s="27"/>
      <c r="J40" s="13">
        <f t="shared" si="0"/>
        <v>0</v>
      </c>
      <c r="K40" s="13">
        <f t="shared" si="1"/>
        <v>0</v>
      </c>
      <c r="L40" s="15">
        <f t="shared" si="2"/>
        <v>0</v>
      </c>
    </row>
    <row r="41" spans="2:12" ht="20.100000000000001" customHeight="1" x14ac:dyDescent="0.25">
      <c r="B41" s="25" t="s">
        <v>54</v>
      </c>
      <c r="C41" s="41">
        <v>0</v>
      </c>
      <c r="D41" s="41">
        <v>0</v>
      </c>
      <c r="E41" s="60">
        <v>0</v>
      </c>
      <c r="F41" s="60">
        <v>0</v>
      </c>
      <c r="G41" s="41">
        <v>0</v>
      </c>
      <c r="H41" s="26"/>
      <c r="I41" s="27"/>
      <c r="J41" s="13">
        <f t="shared" ref="J41:J42" si="9">IF(ISERROR(+G41/E41)=TRUE,0,++G41/E41)</f>
        <v>0</v>
      </c>
      <c r="K41" s="13">
        <f t="shared" ref="K41:K42" si="10">IF(ISERROR(+H41/E41)=TRUE,0,++H41/E41)</f>
        <v>0</v>
      </c>
      <c r="L41" s="15">
        <f t="shared" ref="L41:L42" si="11">+D41-G41</f>
        <v>0</v>
      </c>
    </row>
    <row r="42" spans="2:12" ht="20.100000000000001" customHeight="1" x14ac:dyDescent="0.25">
      <c r="B42" s="25" t="s">
        <v>55</v>
      </c>
      <c r="C42" s="41">
        <v>0</v>
      </c>
      <c r="D42" s="41">
        <v>0</v>
      </c>
      <c r="E42" s="60">
        <v>0</v>
      </c>
      <c r="F42" s="60">
        <v>0</v>
      </c>
      <c r="G42" s="41">
        <v>0</v>
      </c>
      <c r="H42" s="26"/>
      <c r="I42" s="27"/>
      <c r="J42" s="13">
        <f t="shared" si="9"/>
        <v>0</v>
      </c>
      <c r="K42" s="13">
        <f t="shared" si="10"/>
        <v>0</v>
      </c>
      <c r="L42" s="15">
        <f t="shared" si="11"/>
        <v>0</v>
      </c>
    </row>
    <row r="43" spans="2:12" ht="20.100000000000001" customHeight="1" x14ac:dyDescent="0.25">
      <c r="B43" s="25" t="s">
        <v>56</v>
      </c>
      <c r="C43" s="41">
        <v>0</v>
      </c>
      <c r="D43" s="41">
        <v>0</v>
      </c>
      <c r="E43" s="60">
        <v>0</v>
      </c>
      <c r="F43" s="60">
        <v>0</v>
      </c>
      <c r="G43" s="41">
        <v>0</v>
      </c>
      <c r="H43" s="26"/>
      <c r="I43" s="27"/>
      <c r="J43" s="13">
        <f t="shared" si="0"/>
        <v>0</v>
      </c>
      <c r="K43" s="13">
        <f t="shared" si="1"/>
        <v>0</v>
      </c>
      <c r="L43" s="15">
        <f t="shared" si="2"/>
        <v>0</v>
      </c>
    </row>
    <row r="44" spans="2:12" ht="20.100000000000001" customHeight="1" x14ac:dyDescent="0.25">
      <c r="B44" s="25" t="s">
        <v>57</v>
      </c>
      <c r="C44" s="41">
        <v>0</v>
      </c>
      <c r="D44" s="41">
        <v>0</v>
      </c>
      <c r="E44" s="60">
        <v>0</v>
      </c>
      <c r="F44" s="60">
        <v>0</v>
      </c>
      <c r="G44" s="41">
        <v>0</v>
      </c>
      <c r="H44" s="26"/>
      <c r="I44" s="27"/>
      <c r="J44" s="13">
        <f t="shared" ref="J44" si="12">IF(ISERROR(+G44/E44)=TRUE,0,++G44/E44)</f>
        <v>0</v>
      </c>
      <c r="K44" s="13">
        <f t="shared" ref="K44" si="13">IF(ISERROR(+H44/E44)=TRUE,0,++H44/E44)</f>
        <v>0</v>
      </c>
      <c r="L44" s="15">
        <f t="shared" ref="L44" si="14">+D44-G44</f>
        <v>0</v>
      </c>
    </row>
    <row r="45" spans="2:12" ht="20.100000000000001" customHeight="1" x14ac:dyDescent="0.25">
      <c r="B45" s="7" t="s">
        <v>58</v>
      </c>
      <c r="C45" s="41">
        <v>0</v>
      </c>
      <c r="D45" s="41">
        <v>0</v>
      </c>
      <c r="E45" s="60">
        <v>0</v>
      </c>
      <c r="F45" s="61">
        <v>0</v>
      </c>
      <c r="G45" s="42">
        <v>0</v>
      </c>
      <c r="H45" s="9"/>
      <c r="I45" s="13"/>
      <c r="J45" s="13">
        <f t="shared" si="0"/>
        <v>0</v>
      </c>
      <c r="K45" s="13">
        <f t="shared" si="1"/>
        <v>0</v>
      </c>
      <c r="L45" s="15">
        <f t="shared" si="2"/>
        <v>0</v>
      </c>
    </row>
    <row r="46" spans="2:12" ht="20.100000000000001" customHeight="1" x14ac:dyDescent="0.25">
      <c r="B46" s="7" t="s">
        <v>59</v>
      </c>
      <c r="C46" s="42">
        <v>267976361</v>
      </c>
      <c r="D46" s="41">
        <v>131909345</v>
      </c>
      <c r="E46" s="61">
        <v>131909345</v>
      </c>
      <c r="F46" s="61">
        <v>83551104.240000024</v>
      </c>
      <c r="G46" s="42">
        <v>61340755.020000011</v>
      </c>
      <c r="H46" s="9"/>
      <c r="I46" s="13">
        <f>IF(ISERROR(+#REF!/E46)=TRUE,0,++#REF!/E46)</f>
        <v>0</v>
      </c>
      <c r="J46" s="13">
        <f t="shared" si="0"/>
        <v>0.46502205753504433</v>
      </c>
      <c r="K46" s="13">
        <f t="shared" si="1"/>
        <v>0</v>
      </c>
      <c r="L46" s="15">
        <f t="shared" si="2"/>
        <v>70568589.979999989</v>
      </c>
    </row>
    <row r="47" spans="2:12" ht="23.25" customHeight="1" x14ac:dyDescent="0.25">
      <c r="B47" s="50" t="s">
        <v>4</v>
      </c>
      <c r="C47" s="62">
        <f t="shared" ref="C47:H47" si="15">SUM(C13:C46)</f>
        <v>267976361</v>
      </c>
      <c r="D47" s="62">
        <f t="shared" si="15"/>
        <v>131909345</v>
      </c>
      <c r="E47" s="62">
        <f t="shared" si="15"/>
        <v>131909345</v>
      </c>
      <c r="F47" s="62">
        <f t="shared" si="15"/>
        <v>83551104.240000024</v>
      </c>
      <c r="G47" s="62">
        <f t="shared" si="15"/>
        <v>61340755.020000011</v>
      </c>
      <c r="H47" s="51">
        <f t="shared" si="15"/>
        <v>0</v>
      </c>
      <c r="I47" s="52">
        <f>IF(ISERROR(+#REF!/E47)=TRUE,0,++#REF!/E47)</f>
        <v>0</v>
      </c>
      <c r="J47" s="52">
        <f>IF(ISERROR(+G47/E47)=TRUE,0,++G47/E47)</f>
        <v>0.46502205753504433</v>
      </c>
      <c r="K47" s="52">
        <f>IF(ISERROR(+H47/E47)=TRUE,0,++H47/E47)</f>
        <v>0</v>
      </c>
      <c r="L47" s="53">
        <f>SUM(L13:L46)</f>
        <v>70568589.979999989</v>
      </c>
    </row>
    <row r="48" spans="2:12" x14ac:dyDescent="0.2">
      <c r="B48" s="11" t="s">
        <v>99</v>
      </c>
    </row>
    <row r="49" spans="2:11" s="20" customFormat="1" x14ac:dyDescent="0.25">
      <c r="K49" s="24"/>
    </row>
    <row r="50" spans="2:11" s="20" customFormat="1" x14ac:dyDescent="0.25">
      <c r="K50" s="24"/>
    </row>
    <row r="51" spans="2:11" s="22" customFormat="1" x14ac:dyDescent="0.25">
      <c r="K51" s="23"/>
    </row>
    <row r="52" spans="2:11" s="22" customFormat="1" x14ac:dyDescent="0.25">
      <c r="B52" s="22">
        <v>1000000</v>
      </c>
      <c r="K52" s="23"/>
    </row>
    <row r="53" spans="2:11" s="22" customFormat="1" ht="45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25</v>
      </c>
      <c r="G53" s="31" t="str">
        <f>MID(G11,1,25)</f>
        <v>DEVENGADO
A NOVIEMBRE
(4)</v>
      </c>
      <c r="K53" s="23"/>
    </row>
    <row r="54" spans="2:11" s="22" customFormat="1" x14ac:dyDescent="0.25">
      <c r="B54" s="22" t="s">
        <v>24</v>
      </c>
      <c r="C54" s="38">
        <f>+C47/$B$52</f>
        <v>267.976361</v>
      </c>
      <c r="D54" s="38">
        <f t="shared" ref="D54:G54" si="16">+D47/$B$52</f>
        <v>131.909345</v>
      </c>
      <c r="E54" s="38">
        <f t="shared" si="16"/>
        <v>131.909345</v>
      </c>
      <c r="F54" s="38">
        <f t="shared" si="16"/>
        <v>83.551104240000029</v>
      </c>
      <c r="G54" s="38">
        <f t="shared" si="16"/>
        <v>61.34075502000001</v>
      </c>
      <c r="K54" s="23"/>
    </row>
    <row r="55" spans="2:11" s="22" customFormat="1" x14ac:dyDescent="0.25">
      <c r="C55" s="38"/>
      <c r="D55" s="38"/>
      <c r="E55" s="38"/>
      <c r="F55" s="38"/>
      <c r="G55" s="38"/>
      <c r="K55" s="23"/>
    </row>
    <row r="56" spans="2:11" s="22" customFormat="1" x14ac:dyDescent="0.25">
      <c r="C56" s="38"/>
      <c r="D56" s="38"/>
      <c r="E56" s="38"/>
      <c r="F56" s="38"/>
      <c r="G56" s="38"/>
      <c r="K56" s="23"/>
    </row>
    <row r="57" spans="2:11" s="22" customFormat="1" x14ac:dyDescent="0.25">
      <c r="C57" s="38"/>
      <c r="D57" s="38"/>
      <c r="E57" s="38"/>
      <c r="F57" s="38"/>
      <c r="G57" s="38"/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  <row r="61" spans="2:11" s="22" customFormat="1" x14ac:dyDescent="0.25">
      <c r="K61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M58"/>
  <sheetViews>
    <sheetView showGridLines="0" zoomScale="145" zoomScaleNormal="145" workbookViewId="0">
      <selection activeCell="B11" sqref="B11:B12"/>
    </sheetView>
  </sheetViews>
  <sheetFormatPr baseColWidth="10" defaultRowHeight="15" x14ac:dyDescent="0.25"/>
  <cols>
    <col min="1" max="1" width="5.85546875" style="1" customWidth="1"/>
    <col min="2" max="2" width="76.85546875" style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7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97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29" t="s">
        <v>65</v>
      </c>
      <c r="C13" s="43">
        <v>0</v>
      </c>
      <c r="D13" s="43">
        <v>1119983</v>
      </c>
      <c r="E13" s="58">
        <v>1119983</v>
      </c>
      <c r="F13" s="58">
        <v>1036600</v>
      </c>
      <c r="G13" s="41">
        <v>633600</v>
      </c>
      <c r="H13" s="26"/>
      <c r="I13" s="27">
        <f>IF(ISERROR(+#REF!/E13)=TRUE,0,++#REF!/E13)</f>
        <v>0</v>
      </c>
      <c r="J13" s="27">
        <f>IF(ISERROR(+G13/E13)=TRUE,0,++G13/E13)</f>
        <v>0.56572287257931597</v>
      </c>
      <c r="K13" s="27">
        <f>IF(ISERROR(+H13/E13)=TRUE,0,++H13/E13)</f>
        <v>0</v>
      </c>
      <c r="L13" s="28">
        <f>+D13-G13</f>
        <v>486383</v>
      </c>
    </row>
    <row r="14" spans="1:13" ht="20.100000000000001" customHeight="1" x14ac:dyDescent="0.25">
      <c r="B14" s="29" t="s">
        <v>60</v>
      </c>
      <c r="C14" s="43">
        <v>0</v>
      </c>
      <c r="D14" s="43">
        <v>821714</v>
      </c>
      <c r="E14" s="58">
        <v>821714</v>
      </c>
      <c r="F14" s="58">
        <v>806919.73999999987</v>
      </c>
      <c r="G14" s="41">
        <v>806712.84</v>
      </c>
      <c r="H14" s="26"/>
      <c r="I14" s="27"/>
      <c r="J14" s="27">
        <f t="shared" ref="J14" si="0">IF(ISERROR(+G14/E14)=TRUE,0,++G14/E14)</f>
        <v>0.98174406180252494</v>
      </c>
      <c r="K14" s="27">
        <f t="shared" ref="K14" si="1">IF(ISERROR(+H14/E14)=TRUE,0,++H14/E14)</f>
        <v>0</v>
      </c>
      <c r="L14" s="28">
        <f t="shared" ref="L14" si="2">+D14-G14</f>
        <v>15001.160000000033</v>
      </c>
    </row>
    <row r="15" spans="1:13" ht="20.100000000000001" customHeight="1" x14ac:dyDescent="0.25">
      <c r="B15" s="29" t="s">
        <v>61</v>
      </c>
      <c r="C15" s="43">
        <v>0</v>
      </c>
      <c r="D15" s="43">
        <v>11341185</v>
      </c>
      <c r="E15" s="58">
        <v>11341185</v>
      </c>
      <c r="F15" s="58">
        <v>10170218.609999998</v>
      </c>
      <c r="G15" s="41">
        <v>9635843.6999999974</v>
      </c>
      <c r="H15" s="26"/>
      <c r="I15" s="27"/>
      <c r="J15" s="27">
        <f t="shared" ref="J15:J43" si="3">IF(ISERROR(+G15/E15)=TRUE,0,++G15/E15)</f>
        <v>0.84963288227817435</v>
      </c>
      <c r="K15" s="27">
        <f t="shared" ref="K15:K43" si="4">IF(ISERROR(+H15/E15)=TRUE,0,++H15/E15)</f>
        <v>0</v>
      </c>
      <c r="L15" s="28">
        <f t="shared" ref="L15:L43" si="5">+D15-G15</f>
        <v>1705341.3000000026</v>
      </c>
    </row>
    <row r="16" spans="1:13" ht="20.100000000000001" customHeight="1" x14ac:dyDescent="0.25">
      <c r="B16" s="29" t="s">
        <v>29</v>
      </c>
      <c r="C16" s="43">
        <v>0</v>
      </c>
      <c r="D16" s="43">
        <v>18508262</v>
      </c>
      <c r="E16" s="58">
        <v>18508262</v>
      </c>
      <c r="F16" s="58">
        <v>16364521.340000002</v>
      </c>
      <c r="G16" s="41">
        <v>14939962.239999998</v>
      </c>
      <c r="H16" s="26"/>
      <c r="I16" s="27"/>
      <c r="J16" s="27">
        <f t="shared" si="3"/>
        <v>0.80720503308198244</v>
      </c>
      <c r="K16" s="27">
        <f t="shared" si="4"/>
        <v>0</v>
      </c>
      <c r="L16" s="28">
        <f t="shared" si="5"/>
        <v>3568299.7600000016</v>
      </c>
    </row>
    <row r="17" spans="2:12" ht="20.100000000000001" customHeight="1" x14ac:dyDescent="0.25">
      <c r="B17" s="29" t="s">
        <v>30</v>
      </c>
      <c r="C17" s="43">
        <v>0</v>
      </c>
      <c r="D17" s="43">
        <v>2534854</v>
      </c>
      <c r="E17" s="58">
        <v>2534854</v>
      </c>
      <c r="F17" s="58">
        <v>2187746.52</v>
      </c>
      <c r="G17" s="41">
        <v>1825064.5000000002</v>
      </c>
      <c r="H17" s="26"/>
      <c r="I17" s="27"/>
      <c r="J17" s="27">
        <f t="shared" si="3"/>
        <v>0.71998801508883759</v>
      </c>
      <c r="K17" s="27">
        <f t="shared" si="4"/>
        <v>0</v>
      </c>
      <c r="L17" s="28">
        <f t="shared" si="5"/>
        <v>709789.49999999977</v>
      </c>
    </row>
    <row r="18" spans="2:12" ht="20.100000000000001" customHeight="1" x14ac:dyDescent="0.25">
      <c r="B18" s="29" t="s">
        <v>31</v>
      </c>
      <c r="C18" s="43">
        <v>0</v>
      </c>
      <c r="D18" s="43">
        <v>43218321</v>
      </c>
      <c r="E18" s="58">
        <v>43218321</v>
      </c>
      <c r="F18" s="58">
        <v>40281706.079999991</v>
      </c>
      <c r="G18" s="41">
        <v>37218422.329999998</v>
      </c>
      <c r="H18" s="26"/>
      <c r="I18" s="27"/>
      <c r="J18" s="27">
        <f t="shared" si="3"/>
        <v>0.86117233314084551</v>
      </c>
      <c r="K18" s="27">
        <f t="shared" si="4"/>
        <v>0</v>
      </c>
      <c r="L18" s="28">
        <f t="shared" si="5"/>
        <v>5999898.6700000018</v>
      </c>
    </row>
    <row r="19" spans="2:12" ht="20.100000000000001" customHeight="1" x14ac:dyDescent="0.25">
      <c r="B19" s="29" t="s">
        <v>32</v>
      </c>
      <c r="C19" s="43">
        <v>0</v>
      </c>
      <c r="D19" s="43">
        <v>22217179</v>
      </c>
      <c r="E19" s="58">
        <v>22217179</v>
      </c>
      <c r="F19" s="58">
        <v>20978698.84</v>
      </c>
      <c r="G19" s="41">
        <v>19572858.310000002</v>
      </c>
      <c r="H19" s="26"/>
      <c r="I19" s="27"/>
      <c r="J19" s="27">
        <f t="shared" si="3"/>
        <v>0.88097855762876121</v>
      </c>
      <c r="K19" s="27">
        <f t="shared" si="4"/>
        <v>0</v>
      </c>
      <c r="L19" s="28">
        <f t="shared" si="5"/>
        <v>2644320.6899999976</v>
      </c>
    </row>
    <row r="20" spans="2:12" ht="20.100000000000001" customHeight="1" x14ac:dyDescent="0.25">
      <c r="B20" s="29" t="s">
        <v>33</v>
      </c>
      <c r="C20" s="43">
        <v>0</v>
      </c>
      <c r="D20" s="43">
        <v>28849625</v>
      </c>
      <c r="E20" s="58">
        <v>28849625</v>
      </c>
      <c r="F20" s="58">
        <v>27315790.109999992</v>
      </c>
      <c r="G20" s="41">
        <v>24211447.93</v>
      </c>
      <c r="H20" s="26"/>
      <c r="I20" s="27"/>
      <c r="J20" s="27">
        <f t="shared" si="3"/>
        <v>0.83922920765867837</v>
      </c>
      <c r="K20" s="27">
        <f t="shared" si="4"/>
        <v>0</v>
      </c>
      <c r="L20" s="28">
        <f t="shared" si="5"/>
        <v>4638177.07</v>
      </c>
    </row>
    <row r="21" spans="2:12" ht="20.100000000000001" customHeight="1" x14ac:dyDescent="0.25">
      <c r="B21" s="29" t="s">
        <v>34</v>
      </c>
      <c r="C21" s="43">
        <v>0</v>
      </c>
      <c r="D21" s="43">
        <v>2320567</v>
      </c>
      <c r="E21" s="58">
        <v>2320567</v>
      </c>
      <c r="F21" s="58">
        <v>2292440.5</v>
      </c>
      <c r="G21" s="41">
        <v>2206177.56</v>
      </c>
      <c r="H21" s="26"/>
      <c r="I21" s="27"/>
      <c r="J21" s="27">
        <f t="shared" si="3"/>
        <v>0.95070625411806686</v>
      </c>
      <c r="K21" s="27">
        <f t="shared" si="4"/>
        <v>0</v>
      </c>
      <c r="L21" s="28">
        <f t="shared" si="5"/>
        <v>114389.43999999994</v>
      </c>
    </row>
    <row r="22" spans="2:12" ht="20.100000000000001" customHeight="1" x14ac:dyDescent="0.25">
      <c r="B22" s="29" t="s">
        <v>35</v>
      </c>
      <c r="C22" s="43">
        <v>0</v>
      </c>
      <c r="D22" s="43">
        <v>7099804</v>
      </c>
      <c r="E22" s="58">
        <v>7099804</v>
      </c>
      <c r="F22" s="58">
        <v>6631422.2999999998</v>
      </c>
      <c r="G22" s="41">
        <v>6298760.419999999</v>
      </c>
      <c r="H22" s="26"/>
      <c r="I22" s="27"/>
      <c r="J22" s="27">
        <f t="shared" si="3"/>
        <v>0.88717384592588744</v>
      </c>
      <c r="K22" s="27">
        <f t="shared" si="4"/>
        <v>0</v>
      </c>
      <c r="L22" s="28">
        <f t="shared" si="5"/>
        <v>801043.58000000101</v>
      </c>
    </row>
    <row r="23" spans="2:12" ht="20.100000000000001" customHeight="1" x14ac:dyDescent="0.25">
      <c r="B23" s="29" t="s">
        <v>36</v>
      </c>
      <c r="C23" s="43">
        <v>0</v>
      </c>
      <c r="D23" s="43">
        <v>51797685</v>
      </c>
      <c r="E23" s="58">
        <v>51797685</v>
      </c>
      <c r="F23" s="58">
        <v>50999385.590000004</v>
      </c>
      <c r="G23" s="41">
        <v>48362992.929999992</v>
      </c>
      <c r="H23" s="26"/>
      <c r="I23" s="27"/>
      <c r="J23" s="27">
        <f t="shared" si="3"/>
        <v>0.93369023982442445</v>
      </c>
      <c r="K23" s="27">
        <f t="shared" si="4"/>
        <v>0</v>
      </c>
      <c r="L23" s="28">
        <f t="shared" si="5"/>
        <v>3434692.0700000077</v>
      </c>
    </row>
    <row r="24" spans="2:12" ht="20.100000000000001" customHeight="1" x14ac:dyDescent="0.25">
      <c r="B24" s="29" t="s">
        <v>37</v>
      </c>
      <c r="C24" s="43">
        <v>0</v>
      </c>
      <c r="D24" s="43">
        <v>34944952</v>
      </c>
      <c r="E24" s="58">
        <v>34944952</v>
      </c>
      <c r="F24" s="58">
        <v>32917237.689999998</v>
      </c>
      <c r="G24" s="41">
        <v>32358004.460000001</v>
      </c>
      <c r="H24" s="26"/>
      <c r="I24" s="27"/>
      <c r="J24" s="27">
        <f t="shared" si="3"/>
        <v>0.9259707799856185</v>
      </c>
      <c r="K24" s="27">
        <f t="shared" si="4"/>
        <v>0</v>
      </c>
      <c r="L24" s="28">
        <f t="shared" si="5"/>
        <v>2586947.5399999991</v>
      </c>
    </row>
    <row r="25" spans="2:12" ht="20.100000000000001" customHeight="1" x14ac:dyDescent="0.25">
      <c r="B25" s="29" t="s">
        <v>38</v>
      </c>
      <c r="C25" s="43">
        <v>0</v>
      </c>
      <c r="D25" s="43">
        <v>38547335</v>
      </c>
      <c r="E25" s="58">
        <v>38547335</v>
      </c>
      <c r="F25" s="58">
        <v>37142963.779999986</v>
      </c>
      <c r="G25" s="41">
        <v>35575922.229999997</v>
      </c>
      <c r="H25" s="26"/>
      <c r="I25" s="27"/>
      <c r="J25" s="27">
        <f t="shared" si="3"/>
        <v>0.9229152217656551</v>
      </c>
      <c r="K25" s="27">
        <f t="shared" si="4"/>
        <v>0</v>
      </c>
      <c r="L25" s="28">
        <f t="shared" si="5"/>
        <v>2971412.7700000033</v>
      </c>
    </row>
    <row r="26" spans="2:12" ht="20.100000000000001" customHeight="1" x14ac:dyDescent="0.25">
      <c r="B26" s="29" t="s">
        <v>39</v>
      </c>
      <c r="C26" s="43">
        <v>0</v>
      </c>
      <c r="D26" s="43">
        <v>37415228</v>
      </c>
      <c r="E26" s="58">
        <v>37415228</v>
      </c>
      <c r="F26" s="58">
        <v>35337856.289999992</v>
      </c>
      <c r="G26" s="41">
        <v>34072836.860000007</v>
      </c>
      <c r="H26" s="26"/>
      <c r="I26" s="27"/>
      <c r="J26" s="27">
        <f t="shared" si="3"/>
        <v>0.91066762602649398</v>
      </c>
      <c r="K26" s="27">
        <f t="shared" si="4"/>
        <v>0</v>
      </c>
      <c r="L26" s="28">
        <f t="shared" si="5"/>
        <v>3342391.1399999931</v>
      </c>
    </row>
    <row r="27" spans="2:12" ht="20.100000000000001" customHeight="1" x14ac:dyDescent="0.25">
      <c r="B27" s="29" t="s">
        <v>40</v>
      </c>
      <c r="C27" s="43">
        <v>0</v>
      </c>
      <c r="D27" s="43">
        <v>11841305</v>
      </c>
      <c r="E27" s="58">
        <v>11841305</v>
      </c>
      <c r="F27" s="58">
        <v>11082588.600000001</v>
      </c>
      <c r="G27" s="41">
        <v>10057738.290000001</v>
      </c>
      <c r="H27" s="26"/>
      <c r="I27" s="27"/>
      <c r="J27" s="27">
        <f t="shared" si="3"/>
        <v>0.84937752131205146</v>
      </c>
      <c r="K27" s="27">
        <f t="shared" si="4"/>
        <v>0</v>
      </c>
      <c r="L27" s="28">
        <f t="shared" si="5"/>
        <v>1783566.709999999</v>
      </c>
    </row>
    <row r="28" spans="2:12" ht="20.100000000000001" customHeight="1" x14ac:dyDescent="0.25">
      <c r="B28" s="29" t="s">
        <v>41</v>
      </c>
      <c r="C28" s="43">
        <v>0</v>
      </c>
      <c r="D28" s="43">
        <v>8443354</v>
      </c>
      <c r="E28" s="58">
        <v>8443354</v>
      </c>
      <c r="F28" s="58">
        <v>8029176.9200000009</v>
      </c>
      <c r="G28" s="41">
        <v>7435565.1500000013</v>
      </c>
      <c r="H28" s="26"/>
      <c r="I28" s="27"/>
      <c r="J28" s="27">
        <f t="shared" si="3"/>
        <v>0.88064117055852464</v>
      </c>
      <c r="K28" s="27">
        <f t="shared" si="4"/>
        <v>0</v>
      </c>
      <c r="L28" s="28">
        <f t="shared" si="5"/>
        <v>1007788.8499999987</v>
      </c>
    </row>
    <row r="29" spans="2:12" ht="20.100000000000001" customHeight="1" x14ac:dyDescent="0.25">
      <c r="B29" s="29" t="s">
        <v>42</v>
      </c>
      <c r="C29" s="43">
        <v>0</v>
      </c>
      <c r="D29" s="43">
        <v>4588060</v>
      </c>
      <c r="E29" s="58">
        <v>4588060</v>
      </c>
      <c r="F29" s="58">
        <v>4307109.75</v>
      </c>
      <c r="G29" s="41">
        <v>3918490.4900000007</v>
      </c>
      <c r="H29" s="26"/>
      <c r="I29" s="27"/>
      <c r="J29" s="27">
        <f t="shared" si="3"/>
        <v>0.85406260816118373</v>
      </c>
      <c r="K29" s="27">
        <f t="shared" si="4"/>
        <v>0</v>
      </c>
      <c r="L29" s="28">
        <f t="shared" si="5"/>
        <v>669569.50999999931</v>
      </c>
    </row>
    <row r="30" spans="2:12" ht="20.100000000000001" customHeight="1" x14ac:dyDescent="0.25">
      <c r="B30" s="29" t="s">
        <v>43</v>
      </c>
      <c r="C30" s="43">
        <v>0</v>
      </c>
      <c r="D30" s="43">
        <v>1997747</v>
      </c>
      <c r="E30" s="58">
        <v>1997747</v>
      </c>
      <c r="F30" s="58">
        <v>1954044.99</v>
      </c>
      <c r="G30" s="41">
        <v>1944067.59</v>
      </c>
      <c r="H30" s="26"/>
      <c r="I30" s="27"/>
      <c r="J30" s="27">
        <f t="shared" si="3"/>
        <v>0.97313002597426002</v>
      </c>
      <c r="K30" s="27">
        <f t="shared" si="4"/>
        <v>0</v>
      </c>
      <c r="L30" s="28">
        <f t="shared" si="5"/>
        <v>53679.409999999916</v>
      </c>
    </row>
    <row r="31" spans="2:12" ht="20.100000000000001" customHeight="1" x14ac:dyDescent="0.25">
      <c r="B31" s="29" t="s">
        <v>44</v>
      </c>
      <c r="C31" s="43">
        <v>0</v>
      </c>
      <c r="D31" s="43">
        <v>18388502</v>
      </c>
      <c r="E31" s="58">
        <v>18388502</v>
      </c>
      <c r="F31" s="58">
        <v>16283650.360000003</v>
      </c>
      <c r="G31" s="41">
        <v>15287661.220000001</v>
      </c>
      <c r="H31" s="26"/>
      <c r="I31" s="27"/>
      <c r="J31" s="27">
        <f t="shared" si="3"/>
        <v>0.83137066956296934</v>
      </c>
      <c r="K31" s="27">
        <f t="shared" si="4"/>
        <v>0</v>
      </c>
      <c r="L31" s="28">
        <f t="shared" si="5"/>
        <v>3100840.7799999993</v>
      </c>
    </row>
    <row r="32" spans="2:12" ht="20.100000000000001" customHeight="1" x14ac:dyDescent="0.25">
      <c r="B32" s="29" t="s">
        <v>45</v>
      </c>
      <c r="C32" s="43">
        <v>0</v>
      </c>
      <c r="D32" s="43">
        <v>9178598</v>
      </c>
      <c r="E32" s="58">
        <v>9178598</v>
      </c>
      <c r="F32" s="58">
        <v>8139961.6899999985</v>
      </c>
      <c r="G32" s="41">
        <v>7594712.3399999999</v>
      </c>
      <c r="H32" s="26"/>
      <c r="I32" s="27"/>
      <c r="J32" s="27">
        <f t="shared" ref="J32" si="6">IF(ISERROR(+G32/E32)=TRUE,0,++G32/E32)</f>
        <v>0.82743708134946103</v>
      </c>
      <c r="K32" s="27">
        <f t="shared" ref="K32" si="7">IF(ISERROR(+H32/E32)=TRUE,0,++H32/E32)</f>
        <v>0</v>
      </c>
      <c r="L32" s="28">
        <f t="shared" ref="L32" si="8">+D32-G32</f>
        <v>1583885.6600000001</v>
      </c>
    </row>
    <row r="33" spans="2:12" ht="20.100000000000001" customHeight="1" x14ac:dyDescent="0.25">
      <c r="B33" s="29" t="s">
        <v>46</v>
      </c>
      <c r="C33" s="43">
        <v>0</v>
      </c>
      <c r="D33" s="43">
        <v>3326706</v>
      </c>
      <c r="E33" s="58">
        <v>3326706</v>
      </c>
      <c r="F33" s="58">
        <v>3159608.5</v>
      </c>
      <c r="G33" s="41">
        <v>2843875.1799999997</v>
      </c>
      <c r="H33" s="26"/>
      <c r="I33" s="27"/>
      <c r="J33" s="27">
        <f t="shared" si="3"/>
        <v>0.8548621910081623</v>
      </c>
      <c r="K33" s="27">
        <f t="shared" si="4"/>
        <v>0</v>
      </c>
      <c r="L33" s="28">
        <f t="shared" si="5"/>
        <v>482830.8200000003</v>
      </c>
    </row>
    <row r="34" spans="2:12" ht="20.100000000000001" customHeight="1" x14ac:dyDescent="0.25">
      <c r="B34" s="29" t="s">
        <v>47</v>
      </c>
      <c r="C34" s="43">
        <v>0</v>
      </c>
      <c r="D34" s="43">
        <v>9298231</v>
      </c>
      <c r="E34" s="58">
        <v>9298231</v>
      </c>
      <c r="F34" s="58">
        <v>8958254.4800000004</v>
      </c>
      <c r="G34" s="41">
        <v>8524640.3900000006</v>
      </c>
      <c r="H34" s="26"/>
      <c r="I34" s="27"/>
      <c r="J34" s="27">
        <f t="shared" si="3"/>
        <v>0.91680238854035789</v>
      </c>
      <c r="K34" s="27">
        <f t="shared" si="4"/>
        <v>0</v>
      </c>
      <c r="L34" s="28">
        <f t="shared" si="5"/>
        <v>773590.6099999994</v>
      </c>
    </row>
    <row r="35" spans="2:12" ht="20.100000000000001" customHeight="1" x14ac:dyDescent="0.25">
      <c r="B35" s="29" t="s">
        <v>50</v>
      </c>
      <c r="C35" s="43">
        <v>0</v>
      </c>
      <c r="D35" s="43">
        <v>8846100</v>
      </c>
      <c r="E35" s="58">
        <v>8846100</v>
      </c>
      <c r="F35" s="58">
        <v>8517883.8399999999</v>
      </c>
      <c r="G35" s="41">
        <v>6802953.1400000006</v>
      </c>
      <c r="H35" s="26"/>
      <c r="I35" s="27"/>
      <c r="J35" s="27">
        <f t="shared" si="3"/>
        <v>0.76903416646883949</v>
      </c>
      <c r="K35" s="27">
        <f t="shared" si="4"/>
        <v>0</v>
      </c>
      <c r="L35" s="28">
        <f t="shared" si="5"/>
        <v>2043146.8599999994</v>
      </c>
    </row>
    <row r="36" spans="2:12" ht="20.100000000000001" customHeight="1" x14ac:dyDescent="0.25">
      <c r="B36" s="29" t="s">
        <v>51</v>
      </c>
      <c r="C36" s="43">
        <v>0</v>
      </c>
      <c r="D36" s="43">
        <v>86937542</v>
      </c>
      <c r="E36" s="58">
        <v>86937542</v>
      </c>
      <c r="F36" s="58">
        <v>75524646.540000007</v>
      </c>
      <c r="G36" s="41">
        <v>65534874.390000001</v>
      </c>
      <c r="H36" s="26"/>
      <c r="I36" s="27"/>
      <c r="J36" s="27">
        <f t="shared" si="3"/>
        <v>0.75381558855206654</v>
      </c>
      <c r="K36" s="27">
        <f t="shared" si="4"/>
        <v>0</v>
      </c>
      <c r="L36" s="28">
        <f t="shared" si="5"/>
        <v>21402667.609999999</v>
      </c>
    </row>
    <row r="37" spans="2:12" ht="20.100000000000001" customHeight="1" x14ac:dyDescent="0.25">
      <c r="B37" s="29" t="s">
        <v>52</v>
      </c>
      <c r="C37" s="43">
        <v>0</v>
      </c>
      <c r="D37" s="43">
        <v>2189953</v>
      </c>
      <c r="E37" s="58">
        <v>2189953</v>
      </c>
      <c r="F37" s="58">
        <v>2046639.98</v>
      </c>
      <c r="G37" s="41">
        <v>1903666.8899999997</v>
      </c>
      <c r="H37" s="26"/>
      <c r="I37" s="27"/>
      <c r="J37" s="27">
        <f t="shared" si="3"/>
        <v>0.86927294330060945</v>
      </c>
      <c r="K37" s="27">
        <f t="shared" si="4"/>
        <v>0</v>
      </c>
      <c r="L37" s="28">
        <f t="shared" si="5"/>
        <v>286286.11000000034</v>
      </c>
    </row>
    <row r="38" spans="2:12" ht="20.100000000000001" customHeight="1" x14ac:dyDescent="0.25">
      <c r="B38" s="29" t="s">
        <v>53</v>
      </c>
      <c r="C38" s="43">
        <v>0</v>
      </c>
      <c r="D38" s="43">
        <v>34701818</v>
      </c>
      <c r="E38" s="58">
        <v>34701818</v>
      </c>
      <c r="F38" s="58">
        <v>33325374.590000015</v>
      </c>
      <c r="G38" s="41">
        <v>31619703.160000015</v>
      </c>
      <c r="H38" s="26"/>
      <c r="I38" s="27"/>
      <c r="J38" s="27">
        <f t="shared" si="3"/>
        <v>0.91118289998524038</v>
      </c>
      <c r="K38" s="27">
        <f t="shared" si="4"/>
        <v>0</v>
      </c>
      <c r="L38" s="28">
        <f t="shared" si="5"/>
        <v>3082114.8399999849</v>
      </c>
    </row>
    <row r="39" spans="2:12" ht="20.100000000000001" customHeight="1" x14ac:dyDescent="0.25">
      <c r="B39" s="29" t="s">
        <v>54</v>
      </c>
      <c r="C39" s="43">
        <v>0</v>
      </c>
      <c r="D39" s="43">
        <v>28810139</v>
      </c>
      <c r="E39" s="58">
        <v>28810139</v>
      </c>
      <c r="F39" s="58">
        <v>23607026.330000002</v>
      </c>
      <c r="G39" s="41">
        <v>18118929.560000002</v>
      </c>
      <c r="H39" s="26"/>
      <c r="I39" s="27"/>
      <c r="J39" s="27">
        <f t="shared" si="3"/>
        <v>0.62890809239066847</v>
      </c>
      <c r="K39" s="27">
        <f t="shared" si="4"/>
        <v>0</v>
      </c>
      <c r="L39" s="28">
        <f t="shared" si="5"/>
        <v>10691209.439999998</v>
      </c>
    </row>
    <row r="40" spans="2:12" ht="20.100000000000001" customHeight="1" x14ac:dyDescent="0.25">
      <c r="B40" s="29" t="s">
        <v>55</v>
      </c>
      <c r="C40" s="43">
        <v>0</v>
      </c>
      <c r="D40" s="43">
        <v>26127134</v>
      </c>
      <c r="E40" s="58">
        <v>26127134</v>
      </c>
      <c r="F40" s="58">
        <v>22111576.560000002</v>
      </c>
      <c r="G40" s="41">
        <v>20498972.490000006</v>
      </c>
      <c r="H40" s="26"/>
      <c r="I40" s="27"/>
      <c r="J40" s="27">
        <f t="shared" ref="J40:J42" si="9">IF(ISERROR(+G40/E40)=TRUE,0,++G40/E40)</f>
        <v>0.78458557643559401</v>
      </c>
      <c r="K40" s="27">
        <f t="shared" ref="K40:K42" si="10">IF(ISERROR(+H40/E40)=TRUE,0,++H40/E40)</f>
        <v>0</v>
      </c>
      <c r="L40" s="28">
        <f t="shared" ref="L40:L42" si="11">+D40-G40</f>
        <v>5628161.5099999942</v>
      </c>
    </row>
    <row r="41" spans="2:12" ht="20.100000000000001" customHeight="1" x14ac:dyDescent="0.25">
      <c r="B41" s="29" t="s">
        <v>56</v>
      </c>
      <c r="C41" s="43">
        <v>0</v>
      </c>
      <c r="D41" s="43">
        <v>27800272</v>
      </c>
      <c r="E41" s="58">
        <v>27800272</v>
      </c>
      <c r="F41" s="58">
        <v>26514477.200000007</v>
      </c>
      <c r="G41" s="41">
        <v>22806321.289999999</v>
      </c>
      <c r="H41" s="26"/>
      <c r="I41" s="27"/>
      <c r="J41" s="27">
        <f t="shared" si="9"/>
        <v>0.82036324284884687</v>
      </c>
      <c r="K41" s="27">
        <f t="shared" si="10"/>
        <v>0</v>
      </c>
      <c r="L41" s="28">
        <f t="shared" si="11"/>
        <v>4993950.7100000009</v>
      </c>
    </row>
    <row r="42" spans="2:12" ht="20.100000000000001" customHeight="1" x14ac:dyDescent="0.25">
      <c r="B42" s="29" t="s">
        <v>57</v>
      </c>
      <c r="C42" s="43">
        <v>0</v>
      </c>
      <c r="D42" s="43">
        <v>11197367</v>
      </c>
      <c r="E42" s="58">
        <v>11197367</v>
      </c>
      <c r="F42" s="58">
        <v>10763235.42</v>
      </c>
      <c r="G42" s="41">
        <v>9339169.290000001</v>
      </c>
      <c r="H42" s="26"/>
      <c r="I42" s="27"/>
      <c r="J42" s="27">
        <f t="shared" si="9"/>
        <v>0.83405047722379744</v>
      </c>
      <c r="K42" s="27">
        <f t="shared" si="10"/>
        <v>0</v>
      </c>
      <c r="L42" s="28">
        <f t="shared" si="11"/>
        <v>1858197.709999999</v>
      </c>
    </row>
    <row r="43" spans="2:12" ht="20.100000000000001" customHeight="1" x14ac:dyDescent="0.25">
      <c r="B43" s="29" t="s">
        <v>62</v>
      </c>
      <c r="C43" s="43">
        <v>0</v>
      </c>
      <c r="D43" s="43">
        <v>8500092</v>
      </c>
      <c r="E43" s="58">
        <v>8500092</v>
      </c>
      <c r="F43" s="58">
        <v>8125456.1300000008</v>
      </c>
      <c r="G43" s="41">
        <v>7970822.21</v>
      </c>
      <c r="H43" s="26"/>
      <c r="I43" s="27"/>
      <c r="J43" s="27">
        <f t="shared" si="3"/>
        <v>0.93773363982413371</v>
      </c>
      <c r="K43" s="27">
        <f t="shared" si="4"/>
        <v>0</v>
      </c>
      <c r="L43" s="28">
        <f t="shared" si="5"/>
        <v>529269.79</v>
      </c>
    </row>
    <row r="44" spans="2:12" ht="23.25" customHeight="1" x14ac:dyDescent="0.25">
      <c r="B44" s="50" t="s">
        <v>4</v>
      </c>
      <c r="C44" s="62">
        <f t="shared" ref="C44:H44" si="12">SUM(C13:C43)</f>
        <v>0</v>
      </c>
      <c r="D44" s="62">
        <f t="shared" si="12"/>
        <v>602909614</v>
      </c>
      <c r="E44" s="62">
        <f t="shared" si="12"/>
        <v>602909614</v>
      </c>
      <c r="F44" s="62">
        <f t="shared" si="12"/>
        <v>556914219.2700001</v>
      </c>
      <c r="G44" s="62">
        <f t="shared" si="12"/>
        <v>509920769.38</v>
      </c>
      <c r="H44" s="51">
        <f t="shared" si="12"/>
        <v>0</v>
      </c>
      <c r="I44" s="52">
        <f>IF(ISERROR(+#REF!/E44)=TRUE,0,++#REF!/E44)</f>
        <v>0</v>
      </c>
      <c r="J44" s="52">
        <f>IF(ISERROR(+G44/E44)=TRUE,0,++G44/E44)</f>
        <v>0.84576652542813824</v>
      </c>
      <c r="K44" s="52">
        <f>IF(ISERROR(+H44/E44)=TRUE,0,++H44/E44)</f>
        <v>0</v>
      </c>
      <c r="L44" s="53">
        <f>SUM(L13:L43)</f>
        <v>92988844.619999975</v>
      </c>
    </row>
    <row r="45" spans="2:12" x14ac:dyDescent="0.2">
      <c r="B45" s="11" t="s">
        <v>99</v>
      </c>
    </row>
    <row r="47" spans="2:12" x14ac:dyDescent="0.25">
      <c r="B47" s="1" t="s">
        <v>64</v>
      </c>
    </row>
    <row r="48" spans="2:12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NOVIEMBRE
(4)</v>
      </c>
      <c r="K50" s="23"/>
    </row>
    <row r="51" spans="2:11" s="22" customFormat="1" x14ac:dyDescent="0.25">
      <c r="B51" s="22" t="s">
        <v>24</v>
      </c>
      <c r="C51" s="63">
        <f>+C44/$C$49</f>
        <v>0</v>
      </c>
      <c r="D51" s="39">
        <f>+D44/$C$49</f>
        <v>602.90961400000003</v>
      </c>
      <c r="E51" s="39">
        <f>+E44/$C$49</f>
        <v>602.90961400000003</v>
      </c>
      <c r="F51" s="39">
        <f>+F44/$C$49</f>
        <v>556.9142192700001</v>
      </c>
      <c r="G51" s="39">
        <f>+G44/$C$49</f>
        <v>509.92076937999997</v>
      </c>
      <c r="H51" s="22">
        <v>1373981</v>
      </c>
      <c r="K51" s="23"/>
    </row>
    <row r="52" spans="2:11" s="22" customFormat="1" x14ac:dyDescent="0.25">
      <c r="C52" s="39"/>
      <c r="D52" s="39"/>
      <c r="E52" s="39"/>
      <c r="F52" s="39"/>
      <c r="G52" s="39"/>
      <c r="H52" s="22">
        <v>5072</v>
      </c>
      <c r="K52" s="23"/>
    </row>
    <row r="53" spans="2:11" s="22" customFormat="1" x14ac:dyDescent="0.25">
      <c r="C53" s="39"/>
      <c r="D53" s="39"/>
      <c r="E53" s="39"/>
      <c r="F53" s="39"/>
      <c r="G53" s="39"/>
      <c r="H53" s="22">
        <v>3078714.9799999995</v>
      </c>
      <c r="K53" s="23"/>
    </row>
    <row r="54" spans="2:11" s="22" customFormat="1" x14ac:dyDescent="0.25">
      <c r="C54" s="39"/>
      <c r="D54" s="39"/>
      <c r="E54" s="39"/>
      <c r="F54" s="39"/>
      <c r="G54" s="39"/>
      <c r="H54" s="22">
        <v>0</v>
      </c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M31"/>
  <sheetViews>
    <sheetView showGridLines="0" tabSelected="1" topLeftCell="B1" zoomScale="130" zoomScaleNormal="130" workbookViewId="0">
      <selection activeCell="E15" sqref="E15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6" width="16.855468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ht="15" customHeight="1" x14ac:dyDescent="0.25">
      <c r="A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s="46" customFormat="1" ht="15" customHeight="1" x14ac:dyDescent="0.25">
      <c r="A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s="46" customFormat="1" ht="15" customHeight="1" x14ac:dyDescent="0.25">
      <c r="A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98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14</v>
      </c>
    </row>
    <row r="9" spans="1:13" x14ac:dyDescent="0.2">
      <c r="B9" s="3" t="s">
        <v>1</v>
      </c>
    </row>
    <row r="10" spans="1:13" x14ac:dyDescent="0.25"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97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46.5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17" t="s">
        <v>54</v>
      </c>
      <c r="C13" s="18">
        <v>0</v>
      </c>
      <c r="D13" s="18">
        <v>460008</v>
      </c>
      <c r="E13" s="73">
        <v>460008</v>
      </c>
      <c r="F13" s="70">
        <v>362983.16000000003</v>
      </c>
      <c r="G13" s="8">
        <v>311713.80000000005</v>
      </c>
      <c r="H13" s="8"/>
      <c r="I13" s="12">
        <f>IF(ISERROR(+#REF!/E13)=TRUE,0,++#REF!/E13)</f>
        <v>0</v>
      </c>
      <c r="J13" s="12">
        <f>IF(ISERROR(+G13/E13)=TRUE,0,++G13/E13)</f>
        <v>0.67762691083633342</v>
      </c>
      <c r="K13" s="12">
        <f>IF(ISERROR(+H13/E13)=TRUE,0,++H13/E13)</f>
        <v>0</v>
      </c>
      <c r="L13" s="14">
        <f>+D13-G13</f>
        <v>148294.19999999995</v>
      </c>
    </row>
    <row r="14" spans="1:13" ht="20.100000000000001" customHeight="1" x14ac:dyDescent="0.25">
      <c r="B14" s="16" t="s">
        <v>55</v>
      </c>
      <c r="C14" s="19">
        <v>0</v>
      </c>
      <c r="D14" s="19">
        <v>854020</v>
      </c>
      <c r="E14" s="57">
        <v>854020</v>
      </c>
      <c r="F14" s="57">
        <v>733179.15</v>
      </c>
      <c r="G14" s="9">
        <v>697080.71000000008</v>
      </c>
      <c r="H14" s="9"/>
      <c r="I14" s="13">
        <f>IF(ISERROR(+#REF!/E14)=TRUE,0,++#REF!/E14)</f>
        <v>0</v>
      </c>
      <c r="J14" s="13">
        <f>IF(ISERROR(+G14/E14)=TRUE,0,++G14/E14)</f>
        <v>0.81623464321678663</v>
      </c>
      <c r="K14" s="13">
        <f>IF(ISERROR(+H14/E14)=TRUE,0,++H14/E14)</f>
        <v>0</v>
      </c>
      <c r="L14" s="15">
        <f>+D14-G14</f>
        <v>156939.28999999992</v>
      </c>
    </row>
    <row r="15" spans="1:13" ht="20.100000000000001" customHeight="1" x14ac:dyDescent="0.25">
      <c r="B15" s="16" t="s">
        <v>56</v>
      </c>
      <c r="C15" s="19">
        <v>0</v>
      </c>
      <c r="D15" s="19">
        <v>1528</v>
      </c>
      <c r="E15" s="57">
        <v>1528</v>
      </c>
      <c r="F15" s="57">
        <v>1500</v>
      </c>
      <c r="G15" s="9">
        <v>1500</v>
      </c>
      <c r="H15" s="9"/>
      <c r="I15" s="13">
        <f>IF(ISERROR(+#REF!/E15)=TRUE,0,++#REF!/E15)</f>
        <v>0</v>
      </c>
      <c r="J15" s="13">
        <f>IF(ISERROR(+G15/E15)=TRUE,0,++G15/E15)</f>
        <v>0.98167539267015702</v>
      </c>
      <c r="K15" s="13">
        <f>IF(ISERROR(+H15/E15)=TRUE,0,++H15/E15)</f>
        <v>0</v>
      </c>
      <c r="L15" s="15">
        <f>+D15-G15</f>
        <v>28</v>
      </c>
    </row>
    <row r="16" spans="1:13" ht="20.100000000000001" customHeight="1" x14ac:dyDescent="0.25">
      <c r="B16" s="65" t="s">
        <v>57</v>
      </c>
      <c r="C16" s="66">
        <v>0</v>
      </c>
      <c r="D16" s="66">
        <v>820306</v>
      </c>
      <c r="E16" s="71">
        <v>820306</v>
      </c>
      <c r="F16" s="71">
        <v>819106.4</v>
      </c>
      <c r="G16" s="67">
        <v>787149.10000000009</v>
      </c>
      <c r="H16" s="67"/>
      <c r="I16" s="68">
        <f>IF(ISERROR(+#REF!/E16)=TRUE,0,++#REF!/E16)</f>
        <v>0</v>
      </c>
      <c r="J16" s="68">
        <f>IF(ISERROR(+G16/E16)=TRUE,0,++G16/E16)</f>
        <v>0.95957983971834915</v>
      </c>
      <c r="K16" s="68">
        <f>IF(ISERROR(+H16/E16)=TRUE,0,++H16/E16)</f>
        <v>0</v>
      </c>
      <c r="L16" s="69">
        <f>+D16-G16</f>
        <v>33156.899999999907</v>
      </c>
    </row>
    <row r="17" spans="2:12" ht="23.25" customHeight="1" x14ac:dyDescent="0.25">
      <c r="B17" s="50" t="s">
        <v>4</v>
      </c>
      <c r="C17" s="62">
        <f t="shared" ref="C17:H17" si="0">SUM(C13:C16)</f>
        <v>0</v>
      </c>
      <c r="D17" s="62">
        <f t="shared" si="0"/>
        <v>2135862</v>
      </c>
      <c r="E17" s="62">
        <f t="shared" si="0"/>
        <v>2135862</v>
      </c>
      <c r="F17" s="62">
        <f t="shared" si="0"/>
        <v>1916768.71</v>
      </c>
      <c r="G17" s="62">
        <f t="shared" si="0"/>
        <v>1797443.6100000003</v>
      </c>
      <c r="H17" s="51">
        <f t="shared" si="0"/>
        <v>0</v>
      </c>
      <c r="I17" s="52">
        <f>IF(ISERROR(+#REF!/E17)=TRUE,0,++#REF!/E17)</f>
        <v>0</v>
      </c>
      <c r="J17" s="52">
        <f>IF(ISERROR(+G17/E17)=TRUE,0,++G17/E17)</f>
        <v>0.84155418748964139</v>
      </c>
      <c r="K17" s="52">
        <f>IF(ISERROR(+H17/E17)=TRUE,0,++H17/E17)</f>
        <v>0</v>
      </c>
      <c r="L17" s="53">
        <f>SUM(L13:L16)</f>
        <v>338418.38999999978</v>
      </c>
    </row>
    <row r="18" spans="2:12" x14ac:dyDescent="0.2">
      <c r="B18" s="11" t="s">
        <v>99</v>
      </c>
    </row>
    <row r="19" spans="2:12" s="22" customFormat="1" x14ac:dyDescent="0.25">
      <c r="K19" s="23"/>
    </row>
    <row r="20" spans="2:12" s="22" customFormat="1" x14ac:dyDescent="0.25">
      <c r="K20" s="23"/>
    </row>
    <row r="21" spans="2:12" s="22" customFormat="1" x14ac:dyDescent="0.25">
      <c r="K21" s="23"/>
    </row>
    <row r="22" spans="2:12" s="22" customFormat="1" x14ac:dyDescent="0.25">
      <c r="C22" s="22">
        <v>1000000</v>
      </c>
      <c r="K22" s="23"/>
    </row>
    <row r="23" spans="2:12" s="22" customFormat="1" ht="45" x14ac:dyDescent="0.25">
      <c r="B23" s="30" t="s">
        <v>23</v>
      </c>
      <c r="C23" s="30" t="s">
        <v>3</v>
      </c>
      <c r="D23" s="30" t="s">
        <v>2</v>
      </c>
      <c r="E23" s="31" t="s">
        <v>18</v>
      </c>
      <c r="F23" s="31" t="s">
        <v>19</v>
      </c>
      <c r="G23" s="31" t="str">
        <f>MID(G11,1,25)</f>
        <v>DEVENGADO
A NOVIEMBRE
(4)</v>
      </c>
      <c r="K23" s="23"/>
    </row>
    <row r="24" spans="2:12" s="22" customFormat="1" x14ac:dyDescent="0.25">
      <c r="B24" s="22" t="s">
        <v>24</v>
      </c>
      <c r="C24" s="63">
        <f>+C17/$C$22</f>
        <v>0</v>
      </c>
      <c r="D24" s="39">
        <f>+D17/$C$22</f>
        <v>2.1358619999999999</v>
      </c>
      <c r="E24" s="39">
        <f>+E17/$C$22</f>
        <v>2.1358619999999999</v>
      </c>
      <c r="F24" s="39">
        <f>+F17/$C$22</f>
        <v>1.9167687099999999</v>
      </c>
      <c r="G24" s="39">
        <f>+G17/$C$22</f>
        <v>1.7974436100000004</v>
      </c>
      <c r="H24" s="22">
        <v>1373981</v>
      </c>
      <c r="K24" s="23"/>
    </row>
    <row r="25" spans="2:12" s="22" customFormat="1" x14ac:dyDescent="0.25">
      <c r="C25" s="39"/>
      <c r="D25" s="39"/>
      <c r="E25" s="39"/>
      <c r="F25" s="39"/>
      <c r="G25" s="39"/>
      <c r="H25" s="22">
        <v>5072</v>
      </c>
      <c r="K25" s="23"/>
    </row>
    <row r="26" spans="2:12" s="22" customFormat="1" x14ac:dyDescent="0.25">
      <c r="C26" s="39"/>
      <c r="D26" s="39"/>
      <c r="E26" s="39"/>
      <c r="F26" s="39"/>
      <c r="G26" s="39"/>
      <c r="H26" s="22">
        <v>3078714.9799999995</v>
      </c>
      <c r="K26" s="23"/>
    </row>
    <row r="27" spans="2:12" s="22" customFormat="1" x14ac:dyDescent="0.25">
      <c r="C27" s="39"/>
      <c r="D27" s="39"/>
      <c r="E27" s="39"/>
      <c r="F27" s="39"/>
      <c r="G27" s="39"/>
      <c r="H27" s="22">
        <v>0</v>
      </c>
      <c r="K27" s="23"/>
    </row>
    <row r="28" spans="2:12" s="22" customFormat="1" x14ac:dyDescent="0.25">
      <c r="K28" s="23"/>
    </row>
    <row r="29" spans="2:12" s="22" customFormat="1" x14ac:dyDescent="0.25">
      <c r="K29" s="23"/>
    </row>
    <row r="30" spans="2:12" s="22" customFormat="1" x14ac:dyDescent="0.25">
      <c r="K30" s="23"/>
    </row>
    <row r="31" spans="2:12" s="22" customFormat="1" x14ac:dyDescent="0.25">
      <c r="K31" s="23"/>
    </row>
  </sheetData>
  <mergeCells count="9">
    <mergeCell ref="B6:L6"/>
    <mergeCell ref="L11:L12"/>
    <mergeCell ref="B11:B12"/>
    <mergeCell ref="C11:D11"/>
    <mergeCell ref="E11:E12"/>
    <mergeCell ref="F11:F12"/>
    <mergeCell ref="G11:G12"/>
    <mergeCell ref="H11:H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2025-12-29T15:36:16Z</dcterms:modified>
</cp:coreProperties>
</file>