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</sheets>
  <definedNames>
    <definedName name="_xlnm.Print_Area" localSheetId="4">DYT!$B$2:$F$23</definedName>
    <definedName name="_xlnm.Print_Area" localSheetId="2">RDR!$B$2:$F$44</definedName>
    <definedName name="_xlnm.Print_Area" localSheetId="1">RO!$B$2:$F$61</definedName>
    <definedName name="_xlnm.Print_Area" localSheetId="3">ROOC!$B$2:$F$10</definedName>
    <definedName name="_xlnm.Print_Area" localSheetId="0">'TODA FUENTE'!$B$2:$F$61</definedName>
  </definedNames>
  <calcPr calcId="145621"/>
</workbook>
</file>

<file path=xl/calcChain.xml><?xml version="1.0" encoding="utf-8"?>
<calcChain xmlns="http://schemas.openxmlformats.org/spreadsheetml/2006/main">
  <c r="E17" i="5" l="1"/>
  <c r="E22" i="5" s="1"/>
  <c r="D17" i="5"/>
  <c r="D22" i="5" s="1"/>
  <c r="C17" i="5"/>
  <c r="C22" i="5" s="1"/>
  <c r="E15" i="5"/>
  <c r="D15" i="5"/>
  <c r="C15" i="5"/>
  <c r="E6" i="5"/>
  <c r="D6" i="5"/>
  <c r="C6" i="5"/>
  <c r="F40" i="3"/>
  <c r="F55" i="2"/>
  <c r="F54" i="2"/>
  <c r="F53" i="2"/>
  <c r="F52" i="2"/>
  <c r="F51" i="2"/>
  <c r="F50" i="2"/>
  <c r="F45" i="2"/>
  <c r="F44" i="2"/>
  <c r="F43" i="2"/>
  <c r="F22" i="2"/>
  <c r="F21" i="2"/>
  <c r="E48" i="1"/>
  <c r="D48" i="1"/>
  <c r="E41" i="1"/>
  <c r="D41" i="1"/>
  <c r="C41" i="1"/>
  <c r="E18" i="1"/>
  <c r="D18" i="1"/>
  <c r="C18" i="1"/>
  <c r="F56" i="1"/>
  <c r="F54" i="1"/>
  <c r="F53" i="1"/>
  <c r="F52" i="1"/>
  <c r="F51" i="1"/>
  <c r="F50" i="1"/>
  <c r="F47" i="1"/>
  <c r="F46" i="1"/>
  <c r="F45" i="1"/>
  <c r="F44" i="1"/>
  <c r="C48" i="1"/>
  <c r="F19" i="1"/>
  <c r="F20" i="1"/>
  <c r="F21" i="1"/>
  <c r="F22" i="1"/>
  <c r="F23" i="1"/>
  <c r="F24" i="1"/>
  <c r="F25" i="1"/>
  <c r="F26" i="1"/>
  <c r="C27" i="1"/>
  <c r="D27" i="1"/>
  <c r="E27" i="1"/>
  <c r="F27" i="1" s="1"/>
  <c r="F28" i="1"/>
  <c r="E6" i="4" l="1"/>
  <c r="E9" i="4" s="1"/>
  <c r="D6" i="4"/>
  <c r="D9" i="4" s="1"/>
  <c r="C6" i="4"/>
  <c r="C9" i="4" s="1"/>
  <c r="E36" i="3"/>
  <c r="D36" i="3"/>
  <c r="C36" i="3"/>
  <c r="E33" i="3"/>
  <c r="D33" i="3"/>
  <c r="C33" i="3"/>
  <c r="E21" i="3"/>
  <c r="D21" i="3"/>
  <c r="C21" i="3"/>
  <c r="E18" i="3"/>
  <c r="D18" i="3"/>
  <c r="C18" i="3"/>
  <c r="E6" i="3"/>
  <c r="D6" i="3"/>
  <c r="C6" i="3"/>
  <c r="E48" i="2"/>
  <c r="D48" i="2"/>
  <c r="C48" i="2"/>
  <c r="E41" i="2"/>
  <c r="D41" i="2"/>
  <c r="C41" i="2"/>
  <c r="E39" i="2"/>
  <c r="D39" i="2"/>
  <c r="C39" i="2"/>
  <c r="E27" i="2"/>
  <c r="D27" i="2"/>
  <c r="C27" i="2"/>
  <c r="E18" i="2"/>
  <c r="D18" i="2"/>
  <c r="C18" i="2"/>
  <c r="E6" i="2"/>
  <c r="D6" i="2"/>
  <c r="C6" i="2"/>
  <c r="F48" i="1"/>
  <c r="E39" i="1"/>
  <c r="D39" i="1"/>
  <c r="F39" i="1" s="1"/>
  <c r="C39" i="1"/>
  <c r="E6" i="1"/>
  <c r="D6" i="1"/>
  <c r="C6" i="1"/>
  <c r="F7" i="1"/>
  <c r="F8" i="1"/>
  <c r="F9" i="1"/>
  <c r="F10" i="1"/>
  <c r="F11" i="1"/>
  <c r="F12" i="1"/>
  <c r="F13" i="1"/>
  <c r="F14" i="1"/>
  <c r="F15" i="1"/>
  <c r="F16" i="1"/>
  <c r="F17" i="1"/>
  <c r="F29" i="1"/>
  <c r="F30" i="1"/>
  <c r="F31" i="1"/>
  <c r="F32" i="1"/>
  <c r="F33" i="1"/>
  <c r="F34" i="1"/>
  <c r="F35" i="1"/>
  <c r="F36" i="1"/>
  <c r="F37" i="1"/>
  <c r="F38" i="1"/>
  <c r="F40" i="1"/>
  <c r="F42" i="1"/>
  <c r="F43" i="1"/>
  <c r="F49" i="1"/>
  <c r="F41" i="1" l="1"/>
  <c r="F18" i="1"/>
  <c r="E60" i="1"/>
  <c r="F6" i="1"/>
  <c r="D60" i="2"/>
  <c r="E60" i="2"/>
  <c r="C60" i="2"/>
  <c r="D60" i="1"/>
  <c r="C60" i="1"/>
  <c r="D43" i="3"/>
  <c r="E43" i="3"/>
  <c r="C43" i="3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9" i="4"/>
  <c r="F8" i="4"/>
  <c r="F7" i="4"/>
  <c r="F6" i="4"/>
  <c r="F42" i="3"/>
  <c r="F41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9" i="2"/>
  <c r="F58" i="2"/>
  <c r="F57" i="2"/>
  <c r="F56" i="2"/>
  <c r="F49" i="2"/>
  <c r="F48" i="2"/>
  <c r="F47" i="2"/>
  <c r="F46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9" i="1"/>
  <c r="F58" i="1"/>
  <c r="F57" i="1"/>
  <c r="F55" i="1"/>
  <c r="F43" i="3" l="1"/>
  <c r="F60" i="2"/>
  <c r="F60" i="1"/>
</calcChain>
</file>

<file path=xl/sharedStrings.xml><?xml version="1.0" encoding="utf-8"?>
<sst xmlns="http://schemas.openxmlformats.org/spreadsheetml/2006/main" count="204" uniqueCount="25">
  <si>
    <t>1. PERSONAL Y OBLIGACIONES SOCIALES</t>
  </si>
  <si>
    <t>0001. PROGRAMA ARTICULADO NUTRICIONAL</t>
  </si>
  <si>
    <t>0002. SALUD MATERNO NEONATAL</t>
  </si>
  <si>
    <t>0016. TBC-VIH/SIDA</t>
  </si>
  <si>
    <t>0017. ENFERMEDADES METAXENICAS Y ZOONOSIS</t>
  </si>
  <si>
    <t>0018. ENFERMEDADES NO TRANSMISIBLES</t>
  </si>
  <si>
    <t>0024. PREVENCION Y CONTROL DEL CANCER</t>
  </si>
  <si>
    <t>0068. REDUCCION DE VULNERABILIDAD Y ATENCION DE EMERGENCIAS POR DESASTRES</t>
  </si>
  <si>
    <t>0092. INCLUSION SOCIAL INTEGRAL DE LAS PERSONAS CON DISCAPACIDAD</t>
  </si>
  <si>
    <t>0104. REDUCCION DE LA MORTALIDAD POR EMERGENCIAS Y URGENCIAS MEDICAS</t>
  </si>
  <si>
    <t>9001. ACCIONES CENTRALES</t>
  </si>
  <si>
    <t>9002. ASIGNACIONES PRESUPUESTARIAS QUE NO RESULTAN EN PRODUCTOS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</si>
  <si>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</si>
  <si>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</si>
  <si>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</si>
  <si>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</si>
  <si>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</si>
  <si>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</si>
  <si>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</si>
  <si>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</si>
  <si>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</si>
  <si>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</si>
  <si>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DEVENGADO
AL 31.01.14</t>
  </si>
  <si>
    <t>Fuente:  Base de Datos MEF al cierre del mes de Febrero</t>
  </si>
  <si>
    <t>EJECUCION DE LOS PROGRAMAS PRESUPUESTALES AL MES DE FEBRERO DEL AÑO FISCAL 2014 DEL PLIEGO 011 MINSA - TODA FUENTE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</si>
</sst>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3" fontId="2" fillId="0" borderId="1" xfId="2" applyNumberFormat="1" applyBorder="1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4" fillId="0" borderId="1" xfId="3" applyNumberFormat="1" applyBorder="1" applyAlignment="1">
      <alignment horizontal="left" vertical="center" indent="3"/>
    </xf>
    <xf numFmtId="3" fontId="4" fillId="0" borderId="1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164" fontId="2" fillId="0" borderId="5" xfId="1" applyNumberFormat="1" applyFon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164" fontId="2" fillId="0" borderId="6" xfId="1" applyNumberFormat="1" applyFont="1" applyBorder="1" applyAlignment="1">
      <alignment vertical="center"/>
    </xf>
    <xf numFmtId="3" fontId="2" fillId="0" borderId="1" xfId="2" applyNumberFormat="1" applyBorder="1" applyAlignment="1">
      <alignment horizontal="left" vertical="center" indent="4"/>
    </xf>
    <xf numFmtId="164" fontId="0" fillId="0" borderId="4" xfId="1" applyNumberFormat="1" applyFont="1" applyBorder="1" applyAlignment="1">
      <alignment vertical="center"/>
    </xf>
    <xf numFmtId="164" fontId="0" fillId="0" borderId="5" xfId="1" applyNumberFormat="1" applyFont="1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4" fillId="0" borderId="5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2"/>
  <sheetViews>
    <sheetView showGridLines="0" tabSelected="1" topLeftCell="A2" zoomScaleNormal="100" workbookViewId="0">
      <selection activeCell="B3" sqref="B3"/>
    </sheetView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4.42578125" style="1" customWidth="1"/>
    <col min="6" max="16384" width="11.42578125" style="1"/>
  </cols>
  <sheetData>
    <row r="2" spans="2:6" ht="51.75" customHeight="1" x14ac:dyDescent="0.25">
      <c r="B2" s="43" t="s">
        <v>24</v>
      </c>
      <c r="C2" s="43"/>
      <c r="D2" s="43"/>
      <c r="E2" s="43"/>
      <c r="F2" s="43"/>
    </row>
    <row r="5" spans="2:6" ht="38.25" x14ac:dyDescent="0.25">
      <c r="B5" s="10" t="s">
        <v>20</v>
      </c>
      <c r="C5" s="11" t="s">
        <v>17</v>
      </c>
      <c r="D5" s="11" t="s">
        <v>18</v>
      </c>
      <c r="E5" s="14" t="s">
        <v>22</v>
      </c>
      <c r="F5" s="12" t="s">
        <v>21</v>
      </c>
    </row>
    <row r="6" spans="2:6" x14ac:dyDescent="0.25">
      <c r="B6" s="3" t="s">
        <v>0</v>
      </c>
      <c r="C6" s="4">
        <f>SUM(C7:C17)</f>
        <v>1990302140</v>
      </c>
      <c r="D6" s="4">
        <f t="shared" ref="D6:E6" si="0">SUM(D7:D17)</f>
        <v>2037068114</v>
      </c>
      <c r="E6" s="4">
        <f t="shared" si="0"/>
        <v>276470978.43999982</v>
      </c>
      <c r="F6" s="7">
        <f>E6/D6</f>
        <v>0.13572004614863842</v>
      </c>
    </row>
    <row r="7" spans="2:6" x14ac:dyDescent="0.25">
      <c r="B7" s="23" t="s">
        <v>1</v>
      </c>
      <c r="C7" s="24">
        <v>65159868</v>
      </c>
      <c r="D7" s="24">
        <v>70878100</v>
      </c>
      <c r="E7" s="24">
        <v>17059661.679999992</v>
      </c>
      <c r="F7" s="25">
        <f t="shared" ref="F7:F60" si="1">E7/D7</f>
        <v>0.24069016635603935</v>
      </c>
    </row>
    <row r="8" spans="2:6" x14ac:dyDescent="0.25">
      <c r="B8" s="26" t="s">
        <v>2</v>
      </c>
      <c r="C8" s="27">
        <v>101678189</v>
      </c>
      <c r="D8" s="27">
        <v>109672339</v>
      </c>
      <c r="E8" s="27">
        <v>24902064.779999986</v>
      </c>
      <c r="F8" s="28">
        <f t="shared" si="1"/>
        <v>0.22705875526188957</v>
      </c>
    </row>
    <row r="9" spans="2:6" x14ac:dyDescent="0.25">
      <c r="B9" s="26" t="s">
        <v>3</v>
      </c>
      <c r="C9" s="27">
        <v>48957780</v>
      </c>
      <c r="D9" s="27">
        <v>53854512</v>
      </c>
      <c r="E9" s="27">
        <v>11944595.96000001</v>
      </c>
      <c r="F9" s="28">
        <f t="shared" si="1"/>
        <v>0.22179378322098639</v>
      </c>
    </row>
    <row r="10" spans="2:6" x14ac:dyDescent="0.25">
      <c r="B10" s="26" t="s">
        <v>4</v>
      </c>
      <c r="C10" s="27">
        <v>14316813</v>
      </c>
      <c r="D10" s="27">
        <v>16170254</v>
      </c>
      <c r="E10" s="27">
        <v>3302102.3500000006</v>
      </c>
      <c r="F10" s="28">
        <f t="shared" si="1"/>
        <v>0.20420844038689809</v>
      </c>
    </row>
    <row r="11" spans="2:6" x14ac:dyDescent="0.25">
      <c r="B11" s="26" t="s">
        <v>5</v>
      </c>
      <c r="C11" s="27">
        <v>41966743</v>
      </c>
      <c r="D11" s="27">
        <v>45902226</v>
      </c>
      <c r="E11" s="27">
        <v>9579105.320000004</v>
      </c>
      <c r="F11" s="28">
        <f t="shared" si="1"/>
        <v>0.20868498447112355</v>
      </c>
    </row>
    <row r="12" spans="2:6" x14ac:dyDescent="0.25">
      <c r="B12" s="26" t="s">
        <v>6</v>
      </c>
      <c r="C12" s="27">
        <v>13147707</v>
      </c>
      <c r="D12" s="27">
        <v>15165855</v>
      </c>
      <c r="E12" s="27">
        <v>2872478.2800000012</v>
      </c>
      <c r="F12" s="28">
        <f t="shared" si="1"/>
        <v>0.1894043085602494</v>
      </c>
    </row>
    <row r="13" spans="2:6" x14ac:dyDescent="0.25">
      <c r="B13" s="26" t="s">
        <v>7</v>
      </c>
      <c r="C13" s="27">
        <v>7259650</v>
      </c>
      <c r="D13" s="27">
        <v>7981500</v>
      </c>
      <c r="E13" s="27">
        <v>1572095.9799999997</v>
      </c>
      <c r="F13" s="28">
        <f t="shared" si="1"/>
        <v>0.19696748480861989</v>
      </c>
    </row>
    <row r="14" spans="2:6" x14ac:dyDescent="0.25">
      <c r="B14" s="26" t="s">
        <v>8</v>
      </c>
      <c r="C14" s="27">
        <v>11616116</v>
      </c>
      <c r="D14" s="27">
        <v>12660534</v>
      </c>
      <c r="E14" s="27">
        <v>2024268.8899999997</v>
      </c>
      <c r="F14" s="28">
        <f t="shared" si="1"/>
        <v>0.15988811293425692</v>
      </c>
    </row>
    <row r="15" spans="2:6" x14ac:dyDescent="0.25">
      <c r="B15" s="26" t="s">
        <v>9</v>
      </c>
      <c r="C15" s="27">
        <v>22875642</v>
      </c>
      <c r="D15" s="27">
        <v>25605985</v>
      </c>
      <c r="E15" s="27">
        <v>4784777.7100000009</v>
      </c>
      <c r="F15" s="28">
        <f t="shared" si="1"/>
        <v>0.18686169307683345</v>
      </c>
    </row>
    <row r="16" spans="2:6" x14ac:dyDescent="0.25">
      <c r="B16" s="26" t="s">
        <v>10</v>
      </c>
      <c r="C16" s="27">
        <v>1165767830</v>
      </c>
      <c r="D16" s="27">
        <v>1173757135</v>
      </c>
      <c r="E16" s="27">
        <v>89279354.199999973</v>
      </c>
      <c r="F16" s="28">
        <f t="shared" si="1"/>
        <v>7.6062885189618012E-2</v>
      </c>
    </row>
    <row r="17" spans="2:6" x14ac:dyDescent="0.25">
      <c r="B17" s="29" t="s">
        <v>11</v>
      </c>
      <c r="C17" s="30">
        <v>497555802</v>
      </c>
      <c r="D17" s="30">
        <v>505419674</v>
      </c>
      <c r="E17" s="30">
        <v>109150473.28999983</v>
      </c>
      <c r="F17" s="31">
        <f t="shared" si="1"/>
        <v>0.2159600801174982</v>
      </c>
    </row>
    <row r="18" spans="2:6" x14ac:dyDescent="0.25">
      <c r="B18" s="3" t="s">
        <v>12</v>
      </c>
      <c r="C18" s="4">
        <f>SUM(C19:C26)</f>
        <v>175722000</v>
      </c>
      <c r="D18" s="4">
        <f t="shared" ref="D18:E18" si="2">SUM(D19:D26)</f>
        <v>184478383</v>
      </c>
      <c r="E18" s="4">
        <f t="shared" si="2"/>
        <v>33131223.489999998</v>
      </c>
      <c r="F18" s="7">
        <f t="shared" si="1"/>
        <v>0.17959406924116414</v>
      </c>
    </row>
    <row r="19" spans="2:6" x14ac:dyDescent="0.25">
      <c r="B19" s="23" t="s">
        <v>1</v>
      </c>
      <c r="C19" s="24">
        <v>3000</v>
      </c>
      <c r="D19" s="24">
        <v>46696</v>
      </c>
      <c r="E19" s="24">
        <v>16448.16</v>
      </c>
      <c r="F19" s="25">
        <f t="shared" si="1"/>
        <v>0.352239163954086</v>
      </c>
    </row>
    <row r="20" spans="2:6" x14ac:dyDescent="0.25">
      <c r="B20" s="26" t="s">
        <v>2</v>
      </c>
      <c r="C20" s="27">
        <v>9000</v>
      </c>
      <c r="D20" s="27">
        <v>62670</v>
      </c>
      <c r="E20" s="27">
        <v>17029.46</v>
      </c>
      <c r="F20" s="28">
        <f t="shared" si="1"/>
        <v>0.27173224828466569</v>
      </c>
    </row>
    <row r="21" spans="2:6" x14ac:dyDescent="0.25">
      <c r="B21" s="26" t="s">
        <v>3</v>
      </c>
      <c r="C21" s="27">
        <v>1500</v>
      </c>
      <c r="D21" s="27">
        <v>19028</v>
      </c>
      <c r="E21" s="27">
        <v>1500</v>
      </c>
      <c r="F21" s="28">
        <f t="shared" si="1"/>
        <v>7.8831196132015974E-2</v>
      </c>
    </row>
    <row r="22" spans="2:6" x14ac:dyDescent="0.25">
      <c r="B22" s="26" t="s">
        <v>4</v>
      </c>
      <c r="C22" s="27">
        <v>0</v>
      </c>
      <c r="D22" s="27">
        <v>14514</v>
      </c>
      <c r="E22" s="27">
        <v>0</v>
      </c>
      <c r="F22" s="28">
        <f t="shared" si="1"/>
        <v>0</v>
      </c>
    </row>
    <row r="23" spans="2:6" x14ac:dyDescent="0.25">
      <c r="B23" s="26" t="s">
        <v>5</v>
      </c>
      <c r="C23" s="27">
        <v>6000</v>
      </c>
      <c r="D23" s="27">
        <v>16567</v>
      </c>
      <c r="E23" s="27">
        <v>10364.24</v>
      </c>
      <c r="F23" s="28">
        <f t="shared" ref="F23:F26" si="3">E23/D23</f>
        <v>0.62559546085591833</v>
      </c>
    </row>
    <row r="24" spans="2:6" x14ac:dyDescent="0.25">
      <c r="B24" s="26" t="s">
        <v>9</v>
      </c>
      <c r="C24" s="27">
        <v>0</v>
      </c>
      <c r="D24" s="27">
        <v>27362</v>
      </c>
      <c r="E24" s="27">
        <v>27358.639999999999</v>
      </c>
      <c r="F24" s="28">
        <f t="shared" si="3"/>
        <v>0.99987720195892116</v>
      </c>
    </row>
    <row r="25" spans="2:6" x14ac:dyDescent="0.25">
      <c r="B25" s="26" t="s">
        <v>10</v>
      </c>
      <c r="C25" s="27">
        <v>2717860</v>
      </c>
      <c r="D25" s="27">
        <v>4370531</v>
      </c>
      <c r="E25" s="27">
        <v>154746.60999999999</v>
      </c>
      <c r="F25" s="28">
        <f t="shared" si="3"/>
        <v>3.5406821276407832E-2</v>
      </c>
    </row>
    <row r="26" spans="2:6" x14ac:dyDescent="0.25">
      <c r="B26" s="26" t="s">
        <v>11</v>
      </c>
      <c r="C26" s="27">
        <v>172984640</v>
      </c>
      <c r="D26" s="27">
        <v>179921015</v>
      </c>
      <c r="E26" s="27">
        <v>32903776.379999999</v>
      </c>
      <c r="F26" s="28">
        <f t="shared" si="3"/>
        <v>0.18287900599048976</v>
      </c>
    </row>
    <row r="27" spans="2:6" x14ac:dyDescent="0.25">
      <c r="B27" s="3" t="s">
        <v>13</v>
      </c>
      <c r="C27" s="4">
        <f>SUM(C28:C38)</f>
        <v>1372398750</v>
      </c>
      <c r="D27" s="4">
        <f t="shared" ref="D27:E27" si="4">SUM(D28:D38)</f>
        <v>1433002669</v>
      </c>
      <c r="E27" s="4">
        <f t="shared" si="4"/>
        <v>180507726.03000003</v>
      </c>
      <c r="F27" s="7">
        <f t="shared" si="1"/>
        <v>0.12596468236584982</v>
      </c>
    </row>
    <row r="28" spans="2:6" x14ac:dyDescent="0.25">
      <c r="B28" s="23" t="s">
        <v>1</v>
      </c>
      <c r="C28" s="24">
        <v>235757931</v>
      </c>
      <c r="D28" s="24">
        <v>228112554</v>
      </c>
      <c r="E28" s="24">
        <v>32154770.800000012</v>
      </c>
      <c r="F28" s="25">
        <f t="shared" si="1"/>
        <v>0.14096011041987638</v>
      </c>
    </row>
    <row r="29" spans="2:6" x14ac:dyDescent="0.25">
      <c r="B29" s="26" t="s">
        <v>2</v>
      </c>
      <c r="C29" s="27">
        <v>86428191</v>
      </c>
      <c r="D29" s="27">
        <v>87867131</v>
      </c>
      <c r="E29" s="27">
        <v>11073867.909999996</v>
      </c>
      <c r="F29" s="28">
        <f t="shared" si="1"/>
        <v>0.12602969715717696</v>
      </c>
    </row>
    <row r="30" spans="2:6" x14ac:dyDescent="0.25">
      <c r="B30" s="26" t="s">
        <v>3</v>
      </c>
      <c r="C30" s="27">
        <v>105448430</v>
      </c>
      <c r="D30" s="27">
        <v>109174028</v>
      </c>
      <c r="E30" s="27">
        <v>8900039.9000000004</v>
      </c>
      <c r="F30" s="28">
        <f t="shared" si="1"/>
        <v>8.1521585884877318E-2</v>
      </c>
    </row>
    <row r="31" spans="2:6" x14ac:dyDescent="0.25">
      <c r="B31" s="26" t="s">
        <v>4</v>
      </c>
      <c r="C31" s="27">
        <v>34701388</v>
      </c>
      <c r="D31" s="27">
        <v>35460316</v>
      </c>
      <c r="E31" s="27">
        <v>4192040.99</v>
      </c>
      <c r="F31" s="28">
        <f t="shared" si="1"/>
        <v>0.11821781255418029</v>
      </c>
    </row>
    <row r="32" spans="2:6" x14ac:dyDescent="0.25">
      <c r="B32" s="26" t="s">
        <v>5</v>
      </c>
      <c r="C32" s="27">
        <v>38365942</v>
      </c>
      <c r="D32" s="27">
        <v>37569078</v>
      </c>
      <c r="E32" s="27">
        <v>4292116.1899999976</v>
      </c>
      <c r="F32" s="28">
        <f t="shared" si="1"/>
        <v>0.1142459814957396</v>
      </c>
    </row>
    <row r="33" spans="2:6" x14ac:dyDescent="0.25">
      <c r="B33" s="26" t="s">
        <v>6</v>
      </c>
      <c r="C33" s="27">
        <v>20965407</v>
      </c>
      <c r="D33" s="27">
        <v>20856444</v>
      </c>
      <c r="E33" s="27">
        <v>3319980</v>
      </c>
      <c r="F33" s="28">
        <f t="shared" si="1"/>
        <v>0.1591824569902712</v>
      </c>
    </row>
    <row r="34" spans="2:6" x14ac:dyDescent="0.25">
      <c r="B34" s="26" t="s">
        <v>7</v>
      </c>
      <c r="C34" s="27">
        <v>45341575</v>
      </c>
      <c r="D34" s="27">
        <v>44031061</v>
      </c>
      <c r="E34" s="27">
        <v>1743246.8300000003</v>
      </c>
      <c r="F34" s="28">
        <f t="shared" si="1"/>
        <v>3.9591297379820131E-2</v>
      </c>
    </row>
    <row r="35" spans="2:6" x14ac:dyDescent="0.25">
      <c r="B35" s="26" t="s">
        <v>8</v>
      </c>
      <c r="C35" s="27">
        <v>6493146</v>
      </c>
      <c r="D35" s="27">
        <v>5694830</v>
      </c>
      <c r="E35" s="27">
        <v>1017909.6300000001</v>
      </c>
      <c r="F35" s="28">
        <f t="shared" si="1"/>
        <v>0.17874275966095565</v>
      </c>
    </row>
    <row r="36" spans="2:6" x14ac:dyDescent="0.25">
      <c r="B36" s="26" t="s">
        <v>9</v>
      </c>
      <c r="C36" s="27">
        <v>57866769</v>
      </c>
      <c r="D36" s="27">
        <v>56290676</v>
      </c>
      <c r="E36" s="27">
        <v>7556627.4899999984</v>
      </c>
      <c r="F36" s="28">
        <f t="shared" si="1"/>
        <v>0.13424296929743743</v>
      </c>
    </row>
    <row r="37" spans="2:6" x14ac:dyDescent="0.25">
      <c r="B37" s="26" t="s">
        <v>10</v>
      </c>
      <c r="C37" s="27">
        <v>232342658</v>
      </c>
      <c r="D37" s="27">
        <v>298765543</v>
      </c>
      <c r="E37" s="27">
        <v>26277583.18</v>
      </c>
      <c r="F37" s="28">
        <f t="shared" si="1"/>
        <v>8.7953861466548031E-2</v>
      </c>
    </row>
    <row r="38" spans="2:6" x14ac:dyDescent="0.25">
      <c r="B38" s="29" t="s">
        <v>11</v>
      </c>
      <c r="C38" s="30">
        <v>508687313</v>
      </c>
      <c r="D38" s="30">
        <v>509181008</v>
      </c>
      <c r="E38" s="30">
        <v>79979543.110000014</v>
      </c>
      <c r="F38" s="31">
        <f t="shared" si="1"/>
        <v>0.15707487485471966</v>
      </c>
    </row>
    <row r="39" spans="2:6" x14ac:dyDescent="0.25">
      <c r="B39" s="3" t="s">
        <v>14</v>
      </c>
      <c r="C39" s="4">
        <f>+C40</f>
        <v>0</v>
      </c>
      <c r="D39" s="4">
        <f t="shared" ref="D39:E39" si="5">+D40</f>
        <v>2500000</v>
      </c>
      <c r="E39" s="4">
        <f t="shared" si="5"/>
        <v>0</v>
      </c>
      <c r="F39" s="7">
        <f t="shared" si="1"/>
        <v>0</v>
      </c>
    </row>
    <row r="40" spans="2:6" x14ac:dyDescent="0.25">
      <c r="B40" s="32" t="s">
        <v>10</v>
      </c>
      <c r="C40" s="2">
        <v>0</v>
      </c>
      <c r="D40" s="2">
        <v>2500000</v>
      </c>
      <c r="E40" s="2">
        <v>0</v>
      </c>
      <c r="F40" s="8">
        <f t="shared" si="1"/>
        <v>0</v>
      </c>
    </row>
    <row r="41" spans="2:6" x14ac:dyDescent="0.25">
      <c r="B41" s="3" t="s">
        <v>15</v>
      </c>
      <c r="C41" s="4">
        <f>+SUM(C42:C47)</f>
        <v>15340634</v>
      </c>
      <c r="D41" s="4">
        <f t="shared" ref="D41:E41" si="6">+SUM(D42:D47)</f>
        <v>33716063</v>
      </c>
      <c r="E41" s="4">
        <f t="shared" si="6"/>
        <v>12271264.300000001</v>
      </c>
      <c r="F41" s="7">
        <f t="shared" si="1"/>
        <v>0.36395899189060127</v>
      </c>
    </row>
    <row r="42" spans="2:6" x14ac:dyDescent="0.25">
      <c r="B42" s="23" t="s">
        <v>1</v>
      </c>
      <c r="C42" s="24">
        <v>795100</v>
      </c>
      <c r="D42" s="24">
        <v>12858785</v>
      </c>
      <c r="E42" s="24">
        <v>6724208</v>
      </c>
      <c r="F42" s="25">
        <f t="shared" si="1"/>
        <v>0.52292716613583634</v>
      </c>
    </row>
    <row r="43" spans="2:6" x14ac:dyDescent="0.25">
      <c r="B43" s="26" t="s">
        <v>2</v>
      </c>
      <c r="C43" s="27">
        <v>0</v>
      </c>
      <c r="D43" s="27">
        <v>186611</v>
      </c>
      <c r="E43" s="27">
        <v>0</v>
      </c>
      <c r="F43" s="28">
        <f t="shared" si="1"/>
        <v>0</v>
      </c>
    </row>
    <row r="44" spans="2:6" x14ac:dyDescent="0.25">
      <c r="B44" s="26" t="s">
        <v>3</v>
      </c>
      <c r="C44" s="27">
        <v>0</v>
      </c>
      <c r="D44" s="27">
        <v>238401</v>
      </c>
      <c r="E44" s="27">
        <v>0</v>
      </c>
      <c r="F44" s="28">
        <f t="shared" ref="F44:F47" si="7">E44/D44</f>
        <v>0</v>
      </c>
    </row>
    <row r="45" spans="2:6" x14ac:dyDescent="0.25">
      <c r="B45" s="26" t="s">
        <v>5</v>
      </c>
      <c r="C45" s="27">
        <v>0</v>
      </c>
      <c r="D45" s="27">
        <v>3000</v>
      </c>
      <c r="E45" s="27">
        <v>3000</v>
      </c>
      <c r="F45" s="28">
        <f t="shared" si="7"/>
        <v>1</v>
      </c>
    </row>
    <row r="46" spans="2:6" x14ac:dyDescent="0.25">
      <c r="B46" s="26" t="s">
        <v>10</v>
      </c>
      <c r="C46" s="27">
        <v>4619320</v>
      </c>
      <c r="D46" s="27">
        <v>9309896</v>
      </c>
      <c r="E46" s="27">
        <v>2733151.3200000003</v>
      </c>
      <c r="F46" s="28">
        <f t="shared" si="7"/>
        <v>0.29357484981572302</v>
      </c>
    </row>
    <row r="47" spans="2:6" x14ac:dyDescent="0.25">
      <c r="B47" s="26" t="s">
        <v>11</v>
      </c>
      <c r="C47" s="27">
        <v>9926214</v>
      </c>
      <c r="D47" s="27">
        <v>11119370</v>
      </c>
      <c r="E47" s="27">
        <v>2810904.9799999995</v>
      </c>
      <c r="F47" s="28">
        <f t="shared" si="7"/>
        <v>0.25279354675669569</v>
      </c>
    </row>
    <row r="48" spans="2:6" x14ac:dyDescent="0.25">
      <c r="B48" s="3" t="s">
        <v>16</v>
      </c>
      <c r="C48" s="4">
        <f>SUM(C49:C59)</f>
        <v>1018185075</v>
      </c>
      <c r="D48" s="4">
        <f t="shared" ref="D48:E48" si="8">SUM(D49:D59)</f>
        <v>1080194446</v>
      </c>
      <c r="E48" s="4">
        <f t="shared" si="8"/>
        <v>30325950.790000007</v>
      </c>
      <c r="F48" s="7">
        <f t="shared" si="1"/>
        <v>2.8074529453746153E-2</v>
      </c>
    </row>
    <row r="49" spans="2:6" x14ac:dyDescent="0.25">
      <c r="B49" s="23" t="s">
        <v>1</v>
      </c>
      <c r="C49" s="24">
        <v>34781082</v>
      </c>
      <c r="D49" s="24">
        <v>36063040</v>
      </c>
      <c r="E49" s="24">
        <v>262222.88</v>
      </c>
      <c r="F49" s="25">
        <f t="shared" si="1"/>
        <v>7.2712361464812728E-3</v>
      </c>
    </row>
    <row r="50" spans="2:6" x14ac:dyDescent="0.25">
      <c r="B50" s="26" t="s">
        <v>2</v>
      </c>
      <c r="C50" s="27">
        <v>176349318</v>
      </c>
      <c r="D50" s="27">
        <v>180740103</v>
      </c>
      <c r="E50" s="27">
        <v>10645418.800000003</v>
      </c>
      <c r="F50" s="28">
        <f t="shared" ref="F50:F54" si="9">E50/D50</f>
        <v>5.8899041348892019E-2</v>
      </c>
    </row>
    <row r="51" spans="2:6" x14ac:dyDescent="0.25">
      <c r="B51" s="26" t="s">
        <v>3</v>
      </c>
      <c r="C51" s="27">
        <v>20000000</v>
      </c>
      <c r="D51" s="27">
        <v>21313612</v>
      </c>
      <c r="E51" s="27">
        <v>0</v>
      </c>
      <c r="F51" s="28">
        <f t="shared" si="9"/>
        <v>0</v>
      </c>
    </row>
    <row r="52" spans="2:6" x14ac:dyDescent="0.25">
      <c r="B52" s="26" t="s">
        <v>4</v>
      </c>
      <c r="C52" s="27">
        <v>20000000</v>
      </c>
      <c r="D52" s="27">
        <v>20000000</v>
      </c>
      <c r="E52" s="27">
        <v>0</v>
      </c>
      <c r="F52" s="28">
        <f t="shared" si="9"/>
        <v>0</v>
      </c>
    </row>
    <row r="53" spans="2:6" x14ac:dyDescent="0.25">
      <c r="B53" s="26" t="s">
        <v>5</v>
      </c>
      <c r="C53" s="27">
        <v>10089994</v>
      </c>
      <c r="D53" s="27">
        <v>10437677</v>
      </c>
      <c r="E53" s="27">
        <v>0</v>
      </c>
      <c r="F53" s="28">
        <f t="shared" si="9"/>
        <v>0</v>
      </c>
    </row>
    <row r="54" spans="2:6" x14ac:dyDescent="0.25">
      <c r="B54" s="26" t="s">
        <v>6</v>
      </c>
      <c r="C54" s="27">
        <v>0</v>
      </c>
      <c r="D54" s="27">
        <v>345500</v>
      </c>
      <c r="E54" s="27">
        <v>0</v>
      </c>
      <c r="F54" s="28">
        <f t="shared" si="9"/>
        <v>0</v>
      </c>
    </row>
    <row r="55" spans="2:6" x14ac:dyDescent="0.25">
      <c r="B55" s="26" t="s">
        <v>7</v>
      </c>
      <c r="C55" s="27">
        <v>0</v>
      </c>
      <c r="D55" s="27">
        <v>6778324</v>
      </c>
      <c r="E55" s="27">
        <v>1395275.53</v>
      </c>
      <c r="F55" s="28">
        <f t="shared" si="1"/>
        <v>0.20584373511800264</v>
      </c>
    </row>
    <row r="56" spans="2:6" x14ac:dyDescent="0.25">
      <c r="B56" s="26" t="s">
        <v>8</v>
      </c>
      <c r="C56" s="27">
        <v>0</v>
      </c>
      <c r="D56" s="27">
        <v>193036</v>
      </c>
      <c r="E56" s="27">
        <v>0</v>
      </c>
      <c r="F56" s="28">
        <f t="shared" ref="F56" si="10">E56/D56</f>
        <v>0</v>
      </c>
    </row>
    <row r="57" spans="2:6" x14ac:dyDescent="0.25">
      <c r="B57" s="26" t="s">
        <v>9</v>
      </c>
      <c r="C57" s="27">
        <v>0</v>
      </c>
      <c r="D57" s="27">
        <v>190000</v>
      </c>
      <c r="E57" s="27">
        <v>0</v>
      </c>
      <c r="F57" s="28">
        <f t="shared" si="1"/>
        <v>0</v>
      </c>
    </row>
    <row r="58" spans="2:6" x14ac:dyDescent="0.25">
      <c r="B58" s="26" t="s">
        <v>10</v>
      </c>
      <c r="C58" s="27">
        <v>3667150</v>
      </c>
      <c r="D58" s="27">
        <v>26263308</v>
      </c>
      <c r="E58" s="27">
        <v>112959.29999999999</v>
      </c>
      <c r="F58" s="28">
        <f t="shared" si="1"/>
        <v>4.3010309287771359E-3</v>
      </c>
    </row>
    <row r="59" spans="2:6" x14ac:dyDescent="0.25">
      <c r="B59" s="26" t="s">
        <v>11</v>
      </c>
      <c r="C59" s="27">
        <v>753297531</v>
      </c>
      <c r="D59" s="27">
        <v>777869846</v>
      </c>
      <c r="E59" s="27">
        <v>17910074.280000001</v>
      </c>
      <c r="F59" s="28">
        <f t="shared" si="1"/>
        <v>2.3024512869470454E-2</v>
      </c>
    </row>
    <row r="60" spans="2:6" x14ac:dyDescent="0.25">
      <c r="B60" s="5" t="s">
        <v>19</v>
      </c>
      <c r="C60" s="6">
        <f>+C48+C41+C39+C27+C18+C6</f>
        <v>4571948599</v>
      </c>
      <c r="D60" s="6">
        <f>+D48+D41+D39+D27+D18+D6</f>
        <v>4770959675</v>
      </c>
      <c r="E60" s="6">
        <f>+E48+E41+E39+E27+E18+E6</f>
        <v>532707143.04999983</v>
      </c>
      <c r="F60" s="9">
        <f t="shared" si="1"/>
        <v>0.11165618226483959</v>
      </c>
    </row>
    <row r="61" spans="2:6" x14ac:dyDescent="0.25">
      <c r="B61" s="1" t="s">
        <v>23</v>
      </c>
      <c r="C61" s="42"/>
      <c r="D61" s="42"/>
      <c r="E61" s="42"/>
    </row>
    <row r="62" spans="2:6" x14ac:dyDescent="0.25">
      <c r="C62" s="42"/>
      <c r="D62" s="42"/>
      <c r="E62" s="42"/>
      <c r="F62" s="42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1"/>
  <sheetViews>
    <sheetView showGridLines="0" tabSelected="1" zoomScaleNormal="100" workbookViewId="0">
      <selection activeCell="B3" sqref="B3"/>
    </sheetView>
  </sheetViews>
  <sheetFormatPr baseColWidth="10" defaultRowHeight="15" x14ac:dyDescent="0.25"/>
  <cols>
    <col min="1" max="1" width="11.42578125" style="1"/>
    <col min="2" max="2" width="71.28515625" style="1" customWidth="1"/>
    <col min="3" max="4" width="12.7109375" style="1" bestFit="1" customWidth="1"/>
    <col min="5" max="5" width="19.28515625" style="1" bestFit="1" customWidth="1"/>
    <col min="6" max="16384" width="11.42578125" style="1"/>
  </cols>
  <sheetData>
    <row r="2" spans="2:6" ht="43.5" customHeight="1" x14ac:dyDescent="0.25">
      <c r="B2" s="43" t="s">
        <v>24</v>
      </c>
      <c r="C2" s="43"/>
      <c r="D2" s="43"/>
      <c r="E2" s="43"/>
      <c r="F2" s="43"/>
    </row>
    <row r="5" spans="2:6" ht="38.25" x14ac:dyDescent="0.25">
      <c r="B5" s="10" t="s">
        <v>20</v>
      </c>
      <c r="C5" s="10" t="s">
        <v>17</v>
      </c>
      <c r="D5" s="10" t="s">
        <v>18</v>
      </c>
      <c r="E5" s="14" t="s">
        <v>22</v>
      </c>
      <c r="F5" s="14" t="s">
        <v>21</v>
      </c>
    </row>
    <row r="6" spans="2:6" x14ac:dyDescent="0.25">
      <c r="B6" s="3" t="s">
        <v>0</v>
      </c>
      <c r="C6" s="4">
        <f>SUM(C7:C17)</f>
        <v>1967689000</v>
      </c>
      <c r="D6" s="4">
        <f t="shared" ref="D6:E6" si="0">SUM(D7:D17)</f>
        <v>2014404974</v>
      </c>
      <c r="E6" s="4">
        <f t="shared" si="0"/>
        <v>276469268.43999982</v>
      </c>
      <c r="F6" s="7">
        <f t="shared" ref="F6:F35" si="1">E6/D6</f>
        <v>0.13724612081900062</v>
      </c>
    </row>
    <row r="7" spans="2:6" x14ac:dyDescent="0.25">
      <c r="B7" s="15" t="s">
        <v>1</v>
      </c>
      <c r="C7" s="16">
        <v>64499437</v>
      </c>
      <c r="D7" s="16">
        <v>70217669</v>
      </c>
      <c r="E7" s="16">
        <v>17059661.679999996</v>
      </c>
      <c r="F7" s="33">
        <f t="shared" si="1"/>
        <v>0.24295397330834204</v>
      </c>
    </row>
    <row r="8" spans="2:6" x14ac:dyDescent="0.25">
      <c r="B8" s="17" t="s">
        <v>2</v>
      </c>
      <c r="C8" s="18">
        <v>99906220</v>
      </c>
      <c r="D8" s="18">
        <v>107900370</v>
      </c>
      <c r="E8" s="18">
        <v>24902064.77999999</v>
      </c>
      <c r="F8" s="34">
        <f t="shared" si="1"/>
        <v>0.23078757542722042</v>
      </c>
    </row>
    <row r="9" spans="2:6" x14ac:dyDescent="0.25">
      <c r="B9" s="17" t="s">
        <v>3</v>
      </c>
      <c r="C9" s="18">
        <v>48518036</v>
      </c>
      <c r="D9" s="18">
        <v>53414768</v>
      </c>
      <c r="E9" s="18">
        <v>11944595.960000006</v>
      </c>
      <c r="F9" s="34">
        <f t="shared" si="1"/>
        <v>0.22361972928535431</v>
      </c>
    </row>
    <row r="10" spans="2:6" x14ac:dyDescent="0.25">
      <c r="B10" s="17" t="s">
        <v>4</v>
      </c>
      <c r="C10" s="18">
        <v>14237838</v>
      </c>
      <c r="D10" s="18">
        <v>16091279</v>
      </c>
      <c r="E10" s="18">
        <v>3302102.350000001</v>
      </c>
      <c r="F10" s="34">
        <f t="shared" si="1"/>
        <v>0.20521068275554735</v>
      </c>
    </row>
    <row r="11" spans="2:6" x14ac:dyDescent="0.25">
      <c r="B11" s="17" t="s">
        <v>5</v>
      </c>
      <c r="C11" s="18">
        <v>41474685</v>
      </c>
      <c r="D11" s="18">
        <v>45410168</v>
      </c>
      <c r="E11" s="18">
        <v>9579105.3199999984</v>
      </c>
      <c r="F11" s="34">
        <f t="shared" si="1"/>
        <v>0.21094626472203315</v>
      </c>
    </row>
    <row r="12" spans="2:6" x14ac:dyDescent="0.25">
      <c r="B12" s="17" t="s">
        <v>6</v>
      </c>
      <c r="C12" s="18">
        <v>13070147</v>
      </c>
      <c r="D12" s="18">
        <v>15088295</v>
      </c>
      <c r="E12" s="18">
        <v>2872478.2800000012</v>
      </c>
      <c r="F12" s="34">
        <f t="shared" si="1"/>
        <v>0.19037792407955975</v>
      </c>
    </row>
    <row r="13" spans="2:6" x14ac:dyDescent="0.25">
      <c r="B13" s="17" t="s">
        <v>7</v>
      </c>
      <c r="C13" s="18">
        <v>7176917</v>
      </c>
      <c r="D13" s="18">
        <v>7898767</v>
      </c>
      <c r="E13" s="18">
        <v>1572095.9799999997</v>
      </c>
      <c r="F13" s="34">
        <f t="shared" si="1"/>
        <v>0.19903055502206859</v>
      </c>
    </row>
    <row r="14" spans="2:6" x14ac:dyDescent="0.25">
      <c r="B14" s="17" t="s">
        <v>8</v>
      </c>
      <c r="C14" s="18">
        <v>10189401</v>
      </c>
      <c r="D14" s="18">
        <v>11233819</v>
      </c>
      <c r="E14" s="18">
        <v>2022558.8899999997</v>
      </c>
      <c r="F14" s="34">
        <f t="shared" si="1"/>
        <v>0.1800419688086482</v>
      </c>
    </row>
    <row r="15" spans="2:6" x14ac:dyDescent="0.25">
      <c r="B15" s="17" t="s">
        <v>9</v>
      </c>
      <c r="C15" s="18">
        <v>22612506</v>
      </c>
      <c r="D15" s="18">
        <v>25342849</v>
      </c>
      <c r="E15" s="18">
        <v>4784777.7100000009</v>
      </c>
      <c r="F15" s="34">
        <f t="shared" si="1"/>
        <v>0.18880188687546537</v>
      </c>
    </row>
    <row r="16" spans="2:6" x14ac:dyDescent="0.25">
      <c r="B16" s="17" t="s">
        <v>10</v>
      </c>
      <c r="C16" s="18">
        <v>1164272996</v>
      </c>
      <c r="D16" s="18">
        <v>1172212301</v>
      </c>
      <c r="E16" s="18">
        <v>89279354.199999973</v>
      </c>
      <c r="F16" s="34">
        <f t="shared" si="1"/>
        <v>7.6163126870309114E-2</v>
      </c>
    </row>
    <row r="17" spans="2:6" x14ac:dyDescent="0.25">
      <c r="B17" s="19" t="s">
        <v>11</v>
      </c>
      <c r="C17" s="20">
        <v>481730817</v>
      </c>
      <c r="D17" s="20">
        <v>489594689</v>
      </c>
      <c r="E17" s="20">
        <v>109150473.28999984</v>
      </c>
      <c r="F17" s="35">
        <f t="shared" si="1"/>
        <v>0.22294047656632127</v>
      </c>
    </row>
    <row r="18" spans="2:6" x14ac:dyDescent="0.25">
      <c r="B18" s="3" t="s">
        <v>12</v>
      </c>
      <c r="C18" s="4">
        <f>SUM(C19:C26)</f>
        <v>175000000</v>
      </c>
      <c r="D18" s="4">
        <f t="shared" ref="D18:E18" si="2">SUM(D19:D26)</f>
        <v>183756383</v>
      </c>
      <c r="E18" s="4">
        <f t="shared" si="2"/>
        <v>33131223.489999998</v>
      </c>
      <c r="F18" s="7">
        <f t="shared" si="1"/>
        <v>0.18029971503085146</v>
      </c>
    </row>
    <row r="19" spans="2:6" x14ac:dyDescent="0.25">
      <c r="B19" s="15" t="s">
        <v>1</v>
      </c>
      <c r="C19" s="16">
        <v>3000</v>
      </c>
      <c r="D19" s="16">
        <v>46696</v>
      </c>
      <c r="E19" s="16">
        <v>16448.16</v>
      </c>
      <c r="F19" s="33">
        <f t="shared" si="1"/>
        <v>0.352239163954086</v>
      </c>
    </row>
    <row r="20" spans="2:6" x14ac:dyDescent="0.25">
      <c r="B20" s="17" t="s">
        <v>2</v>
      </c>
      <c r="C20" s="18">
        <v>9000</v>
      </c>
      <c r="D20" s="18">
        <v>62670</v>
      </c>
      <c r="E20" s="18">
        <v>17029.46</v>
      </c>
      <c r="F20" s="34">
        <f t="shared" si="1"/>
        <v>0.27173224828466569</v>
      </c>
    </row>
    <row r="21" spans="2:6" x14ac:dyDescent="0.25">
      <c r="B21" s="17" t="s">
        <v>3</v>
      </c>
      <c r="C21" s="18">
        <v>1500</v>
      </c>
      <c r="D21" s="18">
        <v>19028</v>
      </c>
      <c r="E21" s="18">
        <v>1500</v>
      </c>
      <c r="F21" s="34">
        <f t="shared" ref="F21:F22" si="3">E21/D21</f>
        <v>7.8831196132015974E-2</v>
      </c>
    </row>
    <row r="22" spans="2:6" x14ac:dyDescent="0.25">
      <c r="B22" s="17" t="s">
        <v>4</v>
      </c>
      <c r="C22" s="18">
        <v>0</v>
      </c>
      <c r="D22" s="18">
        <v>14514</v>
      </c>
      <c r="E22" s="18">
        <v>0</v>
      </c>
      <c r="F22" s="34">
        <f t="shared" si="3"/>
        <v>0</v>
      </c>
    </row>
    <row r="23" spans="2:6" x14ac:dyDescent="0.25">
      <c r="B23" s="17" t="s">
        <v>5</v>
      </c>
      <c r="C23" s="18">
        <v>6000</v>
      </c>
      <c r="D23" s="18">
        <v>16567</v>
      </c>
      <c r="E23" s="18">
        <v>10364.24</v>
      </c>
      <c r="F23" s="34">
        <f t="shared" si="1"/>
        <v>0.62559546085591833</v>
      </c>
    </row>
    <row r="24" spans="2:6" x14ac:dyDescent="0.25">
      <c r="B24" s="17" t="s">
        <v>9</v>
      </c>
      <c r="C24" s="18">
        <v>0</v>
      </c>
      <c r="D24" s="18">
        <v>27362</v>
      </c>
      <c r="E24" s="18">
        <v>27358.639999999999</v>
      </c>
      <c r="F24" s="34">
        <f t="shared" si="1"/>
        <v>0.99987720195892116</v>
      </c>
    </row>
    <row r="25" spans="2:6" x14ac:dyDescent="0.25">
      <c r="B25" s="17" t="s">
        <v>10</v>
      </c>
      <c r="C25" s="18">
        <v>2067860</v>
      </c>
      <c r="D25" s="18">
        <v>3720531</v>
      </c>
      <c r="E25" s="18">
        <v>154746.60999999999</v>
      </c>
      <c r="F25" s="34">
        <f t="shared" si="1"/>
        <v>4.1592614065035338E-2</v>
      </c>
    </row>
    <row r="26" spans="2:6" x14ac:dyDescent="0.25">
      <c r="B26" s="17" t="s">
        <v>11</v>
      </c>
      <c r="C26" s="18">
        <v>172912640</v>
      </c>
      <c r="D26" s="18">
        <v>179849015</v>
      </c>
      <c r="E26" s="18">
        <v>32903776.379999999</v>
      </c>
      <c r="F26" s="34">
        <f t="shared" si="1"/>
        <v>0.18295221900436875</v>
      </c>
    </row>
    <row r="27" spans="2:6" x14ac:dyDescent="0.25">
      <c r="B27" s="3" t="s">
        <v>13</v>
      </c>
      <c r="C27" s="4">
        <f>SUM(C28:C38)</f>
        <v>1048707000</v>
      </c>
      <c r="D27" s="4">
        <f t="shared" ref="D27:E27" si="4">SUM(D28:D38)</f>
        <v>978852427</v>
      </c>
      <c r="E27" s="4">
        <f t="shared" si="4"/>
        <v>153598266.38</v>
      </c>
      <c r="F27" s="7">
        <f t="shared" si="1"/>
        <v>0.1569166731810126</v>
      </c>
    </row>
    <row r="28" spans="2:6" x14ac:dyDescent="0.25">
      <c r="B28" s="15" t="s">
        <v>1</v>
      </c>
      <c r="C28" s="16">
        <v>230418401</v>
      </c>
      <c r="D28" s="16">
        <v>221135385</v>
      </c>
      <c r="E28" s="16">
        <v>31846688.639999997</v>
      </c>
      <c r="F28" s="33">
        <f t="shared" si="1"/>
        <v>0.14401444002279418</v>
      </c>
    </row>
    <row r="29" spans="2:6" x14ac:dyDescent="0.25">
      <c r="B29" s="17" t="s">
        <v>2</v>
      </c>
      <c r="C29" s="18">
        <v>78594189</v>
      </c>
      <c r="D29" s="18">
        <v>73497892</v>
      </c>
      <c r="E29" s="18">
        <v>10561819.969999997</v>
      </c>
      <c r="F29" s="34">
        <f t="shared" si="1"/>
        <v>0.14370235230692055</v>
      </c>
    </row>
    <row r="30" spans="2:6" x14ac:dyDescent="0.25">
      <c r="B30" s="17" t="s">
        <v>3</v>
      </c>
      <c r="C30" s="18">
        <v>103254986</v>
      </c>
      <c r="D30" s="18">
        <v>99862621</v>
      </c>
      <c r="E30" s="18">
        <v>8695149.2000000067</v>
      </c>
      <c r="F30" s="34">
        <f t="shared" si="1"/>
        <v>8.7071109419409362E-2</v>
      </c>
    </row>
    <row r="31" spans="2:6" x14ac:dyDescent="0.25">
      <c r="B31" s="17" t="s">
        <v>4</v>
      </c>
      <c r="C31" s="18">
        <v>32336940</v>
      </c>
      <c r="D31" s="18">
        <v>32510001</v>
      </c>
      <c r="E31" s="18">
        <v>3841434.9899999988</v>
      </c>
      <c r="F31" s="34">
        <f t="shared" si="1"/>
        <v>0.11816163862929438</v>
      </c>
    </row>
    <row r="32" spans="2:6" x14ac:dyDescent="0.25">
      <c r="B32" s="17" t="s">
        <v>5</v>
      </c>
      <c r="C32" s="18">
        <v>35414618</v>
      </c>
      <c r="D32" s="18">
        <v>34306034</v>
      </c>
      <c r="E32" s="18">
        <v>4136766.0899999994</v>
      </c>
      <c r="F32" s="34">
        <f t="shared" si="1"/>
        <v>0.12058421238666059</v>
      </c>
    </row>
    <row r="33" spans="2:6" x14ac:dyDescent="0.25">
      <c r="B33" s="17" t="s">
        <v>6</v>
      </c>
      <c r="C33" s="18">
        <v>19801828</v>
      </c>
      <c r="D33" s="18">
        <v>18812656</v>
      </c>
      <c r="E33" s="18">
        <v>3221675.52</v>
      </c>
      <c r="F33" s="34">
        <f t="shared" si="1"/>
        <v>0.17125043481367011</v>
      </c>
    </row>
    <row r="34" spans="2:6" x14ac:dyDescent="0.25">
      <c r="B34" s="17" t="s">
        <v>7</v>
      </c>
      <c r="C34" s="18">
        <v>44132665</v>
      </c>
      <c r="D34" s="18">
        <v>42807751</v>
      </c>
      <c r="E34" s="18">
        <v>1666048.6000000003</v>
      </c>
      <c r="F34" s="34">
        <f t="shared" si="1"/>
        <v>3.8919320942602198E-2</v>
      </c>
    </row>
    <row r="35" spans="2:6" x14ac:dyDescent="0.25">
      <c r="B35" s="17" t="s">
        <v>8</v>
      </c>
      <c r="C35" s="18">
        <v>6332304</v>
      </c>
      <c r="D35" s="18">
        <v>5533988</v>
      </c>
      <c r="E35" s="18">
        <v>1009874.1300000001</v>
      </c>
      <c r="F35" s="34">
        <f t="shared" si="1"/>
        <v>0.1824857824050215</v>
      </c>
    </row>
    <row r="36" spans="2:6" x14ac:dyDescent="0.25">
      <c r="B36" s="17" t="s">
        <v>9</v>
      </c>
      <c r="C36" s="18">
        <v>57070489</v>
      </c>
      <c r="D36" s="18">
        <v>55472976</v>
      </c>
      <c r="E36" s="18">
        <v>7504968.3399999989</v>
      </c>
      <c r="F36" s="34">
        <f t="shared" ref="F36:F60" si="5">E36/D36</f>
        <v>0.13529053029352525</v>
      </c>
    </row>
    <row r="37" spans="2:6" x14ac:dyDescent="0.25">
      <c r="B37" s="17" t="s">
        <v>10</v>
      </c>
      <c r="C37" s="18">
        <v>185100031</v>
      </c>
      <c r="D37" s="18">
        <v>170022462</v>
      </c>
      <c r="E37" s="18">
        <v>22927634.460000001</v>
      </c>
      <c r="F37" s="34">
        <f t="shared" si="5"/>
        <v>0.13485062026686803</v>
      </c>
    </row>
    <row r="38" spans="2:6" x14ac:dyDescent="0.25">
      <c r="B38" s="19" t="s">
        <v>11</v>
      </c>
      <c r="C38" s="20">
        <v>256250549</v>
      </c>
      <c r="D38" s="20">
        <v>224890661</v>
      </c>
      <c r="E38" s="20">
        <v>58186206.440000013</v>
      </c>
      <c r="F38" s="35">
        <f t="shared" si="5"/>
        <v>0.25873109261749205</v>
      </c>
    </row>
    <row r="39" spans="2:6" x14ac:dyDescent="0.25">
      <c r="B39" s="3" t="s">
        <v>14</v>
      </c>
      <c r="C39" s="4">
        <f>+C40</f>
        <v>0</v>
      </c>
      <c r="D39" s="4">
        <f t="shared" ref="D39:E39" si="6">+D40</f>
        <v>2500000</v>
      </c>
      <c r="E39" s="4">
        <f t="shared" si="6"/>
        <v>0</v>
      </c>
      <c r="F39" s="7">
        <f t="shared" si="5"/>
        <v>0</v>
      </c>
    </row>
    <row r="40" spans="2:6" x14ac:dyDescent="0.25">
      <c r="B40" s="21" t="s">
        <v>10</v>
      </c>
      <c r="C40" s="22">
        <v>0</v>
      </c>
      <c r="D40" s="22">
        <v>2500000</v>
      </c>
      <c r="E40" s="22">
        <v>0</v>
      </c>
      <c r="F40" s="36">
        <f t="shared" si="5"/>
        <v>0</v>
      </c>
    </row>
    <row r="41" spans="2:6" x14ac:dyDescent="0.25">
      <c r="B41" s="3" t="s">
        <v>15</v>
      </c>
      <c r="C41" s="4">
        <f>+SUM(C42:C47)</f>
        <v>11307000</v>
      </c>
      <c r="D41" s="4">
        <f t="shared" ref="D41:E41" si="7">+SUM(D42:D47)</f>
        <v>27927396</v>
      </c>
      <c r="E41" s="4">
        <f t="shared" si="7"/>
        <v>10702305.379999999</v>
      </c>
      <c r="F41" s="7">
        <f t="shared" si="5"/>
        <v>0.38321887869531407</v>
      </c>
    </row>
    <row r="42" spans="2:6" x14ac:dyDescent="0.25">
      <c r="B42" s="15" t="s">
        <v>1</v>
      </c>
      <c r="C42" s="16">
        <v>795100</v>
      </c>
      <c r="D42" s="16">
        <v>12858785</v>
      </c>
      <c r="E42" s="16">
        <v>6724208</v>
      </c>
      <c r="F42" s="33">
        <f t="shared" si="5"/>
        <v>0.52292716613583634</v>
      </c>
    </row>
    <row r="43" spans="2:6" x14ac:dyDescent="0.25">
      <c r="B43" s="17" t="s">
        <v>2</v>
      </c>
      <c r="C43" s="18">
        <v>0</v>
      </c>
      <c r="D43" s="18">
        <v>186611</v>
      </c>
      <c r="E43" s="18">
        <v>0</v>
      </c>
      <c r="F43" s="34">
        <f t="shared" ref="F43:F45" si="8">E43/D43</f>
        <v>0</v>
      </c>
    </row>
    <row r="44" spans="2:6" x14ac:dyDescent="0.25">
      <c r="B44" s="17" t="s">
        <v>3</v>
      </c>
      <c r="C44" s="18">
        <v>0</v>
      </c>
      <c r="D44" s="18">
        <v>238401</v>
      </c>
      <c r="E44" s="18">
        <v>0</v>
      </c>
      <c r="F44" s="34">
        <f t="shared" si="8"/>
        <v>0</v>
      </c>
    </row>
    <row r="45" spans="2:6" x14ac:dyDescent="0.25">
      <c r="B45" s="17" t="s">
        <v>5</v>
      </c>
      <c r="C45" s="18">
        <v>0</v>
      </c>
      <c r="D45" s="18">
        <v>3000</v>
      </c>
      <c r="E45" s="18">
        <v>3000</v>
      </c>
      <c r="F45" s="34">
        <f t="shared" si="8"/>
        <v>1</v>
      </c>
    </row>
    <row r="46" spans="2:6" x14ac:dyDescent="0.25">
      <c r="B46" s="17" t="s">
        <v>10</v>
      </c>
      <c r="C46" s="18">
        <v>825686</v>
      </c>
      <c r="D46" s="18">
        <v>3798832</v>
      </c>
      <c r="E46" s="18">
        <v>1182134.2000000002</v>
      </c>
      <c r="F46" s="34">
        <f t="shared" si="5"/>
        <v>0.31118359537879015</v>
      </c>
    </row>
    <row r="47" spans="2:6" x14ac:dyDescent="0.25">
      <c r="B47" s="17" t="s">
        <v>11</v>
      </c>
      <c r="C47" s="18">
        <v>9686214</v>
      </c>
      <c r="D47" s="18">
        <v>10841767</v>
      </c>
      <c r="E47" s="18">
        <v>2792963.1799999997</v>
      </c>
      <c r="F47" s="34">
        <f t="shared" si="5"/>
        <v>0.25761143732382369</v>
      </c>
    </row>
    <row r="48" spans="2:6" x14ac:dyDescent="0.25">
      <c r="B48" s="3" t="s">
        <v>16</v>
      </c>
      <c r="C48" s="4">
        <f>+SUM(C49:C59)</f>
        <v>993911712</v>
      </c>
      <c r="D48" s="4">
        <f t="shared" ref="D48:E48" si="9">+SUM(D49:D59)</f>
        <v>1035718424</v>
      </c>
      <c r="E48" s="4">
        <f t="shared" si="9"/>
        <v>28869659.420000002</v>
      </c>
      <c r="F48" s="7">
        <f t="shared" si="5"/>
        <v>2.7874042549618682E-2</v>
      </c>
    </row>
    <row r="49" spans="2:6" x14ac:dyDescent="0.25">
      <c r="B49" s="15" t="s">
        <v>1</v>
      </c>
      <c r="C49" s="16">
        <v>32390291</v>
      </c>
      <c r="D49" s="16">
        <v>33672249</v>
      </c>
      <c r="E49" s="16">
        <v>135502.71</v>
      </c>
      <c r="F49" s="33">
        <f t="shared" si="5"/>
        <v>4.0241657158094782E-3</v>
      </c>
    </row>
    <row r="50" spans="2:6" x14ac:dyDescent="0.25">
      <c r="B50" s="17" t="s">
        <v>2</v>
      </c>
      <c r="C50" s="18">
        <v>161046005</v>
      </c>
      <c r="D50" s="18">
        <v>165381644</v>
      </c>
      <c r="E50" s="18">
        <v>9421084.5299999993</v>
      </c>
      <c r="F50" s="34">
        <f t="shared" ref="F50:F55" si="10">E50/D50</f>
        <v>5.6965720633421681E-2</v>
      </c>
    </row>
    <row r="51" spans="2:6" x14ac:dyDescent="0.25">
      <c r="B51" s="17" t="s">
        <v>3</v>
      </c>
      <c r="C51" s="18">
        <v>20000000</v>
      </c>
      <c r="D51" s="18">
        <v>20001000</v>
      </c>
      <c r="E51" s="18">
        <v>0</v>
      </c>
      <c r="F51" s="34">
        <f t="shared" si="10"/>
        <v>0</v>
      </c>
    </row>
    <row r="52" spans="2:6" x14ac:dyDescent="0.25">
      <c r="B52" s="17" t="s">
        <v>4</v>
      </c>
      <c r="C52" s="18">
        <v>20000000</v>
      </c>
      <c r="D52" s="18">
        <v>20000000</v>
      </c>
      <c r="E52" s="18">
        <v>0</v>
      </c>
      <c r="F52" s="34">
        <f t="shared" si="10"/>
        <v>0</v>
      </c>
    </row>
    <row r="53" spans="2:6" x14ac:dyDescent="0.25">
      <c r="B53" s="17" t="s">
        <v>5</v>
      </c>
      <c r="C53" s="18">
        <v>10000000</v>
      </c>
      <c r="D53" s="18">
        <v>10115440</v>
      </c>
      <c r="E53" s="18">
        <v>0</v>
      </c>
      <c r="F53" s="34">
        <f t="shared" si="10"/>
        <v>0</v>
      </c>
    </row>
    <row r="54" spans="2:6" x14ac:dyDescent="0.25">
      <c r="B54" s="17" t="s">
        <v>6</v>
      </c>
      <c r="C54" s="18">
        <v>0</v>
      </c>
      <c r="D54" s="18">
        <v>96000</v>
      </c>
      <c r="E54" s="18">
        <v>0</v>
      </c>
      <c r="F54" s="34">
        <f t="shared" si="10"/>
        <v>0</v>
      </c>
    </row>
    <row r="55" spans="2:6" x14ac:dyDescent="0.25">
      <c r="B55" s="17" t="s">
        <v>7</v>
      </c>
      <c r="C55" s="18">
        <v>0</v>
      </c>
      <c r="D55" s="18">
        <v>6778324</v>
      </c>
      <c r="E55" s="18">
        <v>1395275.53</v>
      </c>
      <c r="F55" s="34">
        <f t="shared" si="10"/>
        <v>0.20584373511800264</v>
      </c>
    </row>
    <row r="56" spans="2:6" x14ac:dyDescent="0.25">
      <c r="B56" s="17" t="s">
        <v>8</v>
      </c>
      <c r="C56" s="18">
        <v>0</v>
      </c>
      <c r="D56" s="18">
        <v>193036</v>
      </c>
      <c r="E56" s="18">
        <v>0</v>
      </c>
      <c r="F56" s="34">
        <f t="shared" si="5"/>
        <v>0</v>
      </c>
    </row>
    <row r="57" spans="2:6" x14ac:dyDescent="0.25">
      <c r="B57" s="17" t="s">
        <v>9</v>
      </c>
      <c r="C57" s="18">
        <v>0</v>
      </c>
      <c r="D57" s="18">
        <v>190000</v>
      </c>
      <c r="E57" s="18">
        <v>0</v>
      </c>
      <c r="F57" s="34">
        <f t="shared" si="5"/>
        <v>0</v>
      </c>
    </row>
    <row r="58" spans="2:6" x14ac:dyDescent="0.25">
      <c r="B58" s="17" t="s">
        <v>10</v>
      </c>
      <c r="C58" s="18">
        <v>0</v>
      </c>
      <c r="D58" s="18">
        <v>7650829</v>
      </c>
      <c r="E58" s="18">
        <v>16102.369999999999</v>
      </c>
      <c r="F58" s="34">
        <f t="shared" si="5"/>
        <v>2.1046568940437695E-3</v>
      </c>
    </row>
    <row r="59" spans="2:6" x14ac:dyDescent="0.25">
      <c r="B59" s="17" t="s">
        <v>11</v>
      </c>
      <c r="C59" s="18">
        <v>750475416</v>
      </c>
      <c r="D59" s="18">
        <v>771639902</v>
      </c>
      <c r="E59" s="18">
        <v>17901694.280000001</v>
      </c>
      <c r="F59" s="34">
        <f t="shared" si="5"/>
        <v>2.3199544546103582E-2</v>
      </c>
    </row>
    <row r="60" spans="2:6" x14ac:dyDescent="0.25">
      <c r="B60" s="5" t="s">
        <v>19</v>
      </c>
      <c r="C60" s="6">
        <f>+C48+C41+C39+C27+C18+C6</f>
        <v>4196614712</v>
      </c>
      <c r="D60" s="6">
        <f t="shared" ref="D60:E60" si="11">+D48+D41+D39+D27+D18+D6</f>
        <v>4243159604</v>
      </c>
      <c r="E60" s="6">
        <f t="shared" si="11"/>
        <v>502770723.10999984</v>
      </c>
      <c r="F60" s="9">
        <f t="shared" si="5"/>
        <v>0.11848970343610007</v>
      </c>
    </row>
    <row r="61" spans="2:6" x14ac:dyDescent="0.25">
      <c r="B61" s="1" t="s">
        <v>23</v>
      </c>
      <c r="C61" s="13"/>
      <c r="D61" s="13"/>
      <c r="E61" s="13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4"/>
  <sheetViews>
    <sheetView showGridLines="0" tabSelected="1" zoomScaleNormal="100" workbookViewId="0">
      <selection activeCell="B3" sqref="B3"/>
    </sheetView>
  </sheetViews>
  <sheetFormatPr baseColWidth="10" defaultRowHeight="15" x14ac:dyDescent="0.25"/>
  <cols>
    <col min="2" max="2" width="71.5703125" customWidth="1"/>
    <col min="5" max="5" width="12.7109375" customWidth="1"/>
  </cols>
  <sheetData>
    <row r="2" spans="2:6" ht="52.5" customHeight="1" x14ac:dyDescent="0.25">
      <c r="B2" s="43" t="s">
        <v>24</v>
      </c>
      <c r="C2" s="43"/>
      <c r="D2" s="43"/>
      <c r="E2" s="43"/>
      <c r="F2" s="43"/>
    </row>
    <row r="5" spans="2:6" ht="38.25" x14ac:dyDescent="0.25">
      <c r="B5" s="10" t="s">
        <v>20</v>
      </c>
      <c r="C5" s="10" t="s">
        <v>17</v>
      </c>
      <c r="D5" s="10" t="s">
        <v>18</v>
      </c>
      <c r="E5" s="14" t="s">
        <v>22</v>
      </c>
      <c r="F5" s="14" t="s">
        <v>21</v>
      </c>
    </row>
    <row r="6" spans="2:6" x14ac:dyDescent="0.25">
      <c r="B6" s="3" t="s">
        <v>0</v>
      </c>
      <c r="C6" s="4">
        <f>SUM(C7:C17)</f>
        <v>22613140</v>
      </c>
      <c r="D6" s="4">
        <f t="shared" ref="D6:E6" si="0">SUM(D7:D17)</f>
        <v>22663140</v>
      </c>
      <c r="E6" s="4">
        <f t="shared" si="0"/>
        <v>1710</v>
      </c>
      <c r="F6" s="7">
        <f t="shared" ref="F6:F43" si="1">E6/D6</f>
        <v>7.5452916056645289E-5</v>
      </c>
    </row>
    <row r="7" spans="2:6" x14ac:dyDescent="0.25">
      <c r="B7" s="15" t="s">
        <v>1</v>
      </c>
      <c r="C7" s="16">
        <v>660431</v>
      </c>
      <c r="D7" s="16">
        <v>660431</v>
      </c>
      <c r="E7" s="16">
        <v>0</v>
      </c>
      <c r="F7" s="37">
        <f t="shared" si="1"/>
        <v>0</v>
      </c>
    </row>
    <row r="8" spans="2:6" x14ac:dyDescent="0.25">
      <c r="B8" s="17" t="s">
        <v>2</v>
      </c>
      <c r="C8" s="18">
        <v>1771969</v>
      </c>
      <c r="D8" s="18">
        <v>1771969</v>
      </c>
      <c r="E8" s="18">
        <v>0</v>
      </c>
      <c r="F8" s="38">
        <f t="shared" si="1"/>
        <v>0</v>
      </c>
    </row>
    <row r="9" spans="2:6" x14ac:dyDescent="0.25">
      <c r="B9" s="17" t="s">
        <v>3</v>
      </c>
      <c r="C9" s="18">
        <v>439744</v>
      </c>
      <c r="D9" s="18">
        <v>439744</v>
      </c>
      <c r="E9" s="18">
        <v>0</v>
      </c>
      <c r="F9" s="38">
        <f t="shared" si="1"/>
        <v>0</v>
      </c>
    </row>
    <row r="10" spans="2:6" x14ac:dyDescent="0.25">
      <c r="B10" s="17" t="s">
        <v>4</v>
      </c>
      <c r="C10" s="18">
        <v>78975</v>
      </c>
      <c r="D10" s="18">
        <v>78975</v>
      </c>
      <c r="E10" s="18">
        <v>0</v>
      </c>
      <c r="F10" s="38">
        <f t="shared" si="1"/>
        <v>0</v>
      </c>
    </row>
    <row r="11" spans="2:6" x14ac:dyDescent="0.25">
      <c r="B11" s="17" t="s">
        <v>5</v>
      </c>
      <c r="C11" s="18">
        <v>492058</v>
      </c>
      <c r="D11" s="18">
        <v>492058</v>
      </c>
      <c r="E11" s="18">
        <v>0</v>
      </c>
      <c r="F11" s="38">
        <f t="shared" si="1"/>
        <v>0</v>
      </c>
    </row>
    <row r="12" spans="2:6" x14ac:dyDescent="0.25">
      <c r="B12" s="17" t="s">
        <v>6</v>
      </c>
      <c r="C12" s="18">
        <v>77560</v>
      </c>
      <c r="D12" s="18">
        <v>77560</v>
      </c>
      <c r="E12" s="18">
        <v>0</v>
      </c>
      <c r="F12" s="38">
        <f t="shared" si="1"/>
        <v>0</v>
      </c>
    </row>
    <row r="13" spans="2:6" x14ac:dyDescent="0.25">
      <c r="B13" s="17" t="s">
        <v>7</v>
      </c>
      <c r="C13" s="18">
        <v>82733</v>
      </c>
      <c r="D13" s="18">
        <v>82733</v>
      </c>
      <c r="E13" s="18">
        <v>0</v>
      </c>
      <c r="F13" s="38">
        <f t="shared" si="1"/>
        <v>0</v>
      </c>
    </row>
    <row r="14" spans="2:6" x14ac:dyDescent="0.25">
      <c r="B14" s="17" t="s">
        <v>8</v>
      </c>
      <c r="C14" s="18">
        <v>1426715</v>
      </c>
      <c r="D14" s="18">
        <v>1426715</v>
      </c>
      <c r="E14" s="18">
        <v>1710</v>
      </c>
      <c r="F14" s="38">
        <f t="shared" si="1"/>
        <v>1.1985575255043929E-3</v>
      </c>
    </row>
    <row r="15" spans="2:6" x14ac:dyDescent="0.25">
      <c r="B15" s="17" t="s">
        <v>9</v>
      </c>
      <c r="C15" s="18">
        <v>263136</v>
      </c>
      <c r="D15" s="18">
        <v>263136</v>
      </c>
      <c r="E15" s="18">
        <v>0</v>
      </c>
      <c r="F15" s="38">
        <f t="shared" si="1"/>
        <v>0</v>
      </c>
    </row>
    <row r="16" spans="2:6" x14ac:dyDescent="0.25">
      <c r="B16" s="17" t="s">
        <v>10</v>
      </c>
      <c r="C16" s="18">
        <v>1494834</v>
      </c>
      <c r="D16" s="18">
        <v>1544834</v>
      </c>
      <c r="E16" s="18">
        <v>0</v>
      </c>
      <c r="F16" s="38">
        <f t="shared" si="1"/>
        <v>0</v>
      </c>
    </row>
    <row r="17" spans="2:6" x14ac:dyDescent="0.25">
      <c r="B17" s="19" t="s">
        <v>11</v>
      </c>
      <c r="C17" s="20">
        <v>15824985</v>
      </c>
      <c r="D17" s="20">
        <v>15824985</v>
      </c>
      <c r="E17" s="20">
        <v>0</v>
      </c>
      <c r="F17" s="39">
        <f t="shared" si="1"/>
        <v>0</v>
      </c>
    </row>
    <row r="18" spans="2:6" x14ac:dyDescent="0.25">
      <c r="B18" s="3" t="s">
        <v>12</v>
      </c>
      <c r="C18" s="4">
        <f>SUM(C19:C20)</f>
        <v>722000</v>
      </c>
      <c r="D18" s="4">
        <f t="shared" ref="D18:E18" si="2">SUM(D19:D20)</f>
        <v>722000</v>
      </c>
      <c r="E18" s="4">
        <f t="shared" si="2"/>
        <v>0</v>
      </c>
      <c r="F18" s="7">
        <f t="shared" si="1"/>
        <v>0</v>
      </c>
    </row>
    <row r="19" spans="2:6" x14ac:dyDescent="0.25">
      <c r="B19" s="15" t="s">
        <v>10</v>
      </c>
      <c r="C19" s="16">
        <v>650000</v>
      </c>
      <c r="D19" s="16">
        <v>650000</v>
      </c>
      <c r="E19" s="16">
        <v>0</v>
      </c>
      <c r="F19" s="37">
        <f t="shared" si="1"/>
        <v>0</v>
      </c>
    </row>
    <row r="20" spans="2:6" x14ac:dyDescent="0.25">
      <c r="B20" s="19" t="s">
        <v>11</v>
      </c>
      <c r="C20" s="20">
        <v>72000</v>
      </c>
      <c r="D20" s="20">
        <v>72000</v>
      </c>
      <c r="E20" s="20">
        <v>0</v>
      </c>
      <c r="F20" s="39">
        <f t="shared" si="1"/>
        <v>0</v>
      </c>
    </row>
    <row r="21" spans="2:6" x14ac:dyDescent="0.25">
      <c r="B21" s="3" t="s">
        <v>13</v>
      </c>
      <c r="C21" s="4">
        <f>+SUM(C22:C32)</f>
        <v>323691750</v>
      </c>
      <c r="D21" s="4">
        <f t="shared" ref="D21:E21" si="3">+SUM(D22:D32)</f>
        <v>381379693</v>
      </c>
      <c r="E21" s="4">
        <f t="shared" si="3"/>
        <v>26602162.789999999</v>
      </c>
      <c r="F21" s="7">
        <f t="shared" si="1"/>
        <v>6.9752436425606953E-2</v>
      </c>
    </row>
    <row r="22" spans="2:6" x14ac:dyDescent="0.25">
      <c r="B22" s="15" t="s">
        <v>1</v>
      </c>
      <c r="C22" s="16">
        <v>5339530</v>
      </c>
      <c r="D22" s="16">
        <v>5459766</v>
      </c>
      <c r="E22" s="16">
        <v>308082.16000000003</v>
      </c>
      <c r="F22" s="37">
        <f t="shared" si="1"/>
        <v>5.6427722360262333E-2</v>
      </c>
    </row>
    <row r="23" spans="2:6" x14ac:dyDescent="0.25">
      <c r="B23" s="17" t="s">
        <v>2</v>
      </c>
      <c r="C23" s="18">
        <v>7834002</v>
      </c>
      <c r="D23" s="18">
        <v>7990963</v>
      </c>
      <c r="E23" s="18">
        <v>512047.94</v>
      </c>
      <c r="F23" s="38">
        <f t="shared" si="1"/>
        <v>6.4078377036660042E-2</v>
      </c>
    </row>
    <row r="24" spans="2:6" x14ac:dyDescent="0.25">
      <c r="B24" s="17" t="s">
        <v>3</v>
      </c>
      <c r="C24" s="18">
        <v>2193444</v>
      </c>
      <c r="D24" s="18">
        <v>2716605</v>
      </c>
      <c r="E24" s="18">
        <v>113232.5</v>
      </c>
      <c r="F24" s="38">
        <f t="shared" si="1"/>
        <v>4.1681620993850782E-2</v>
      </c>
    </row>
    <row r="25" spans="2:6" x14ac:dyDescent="0.25">
      <c r="B25" s="17" t="s">
        <v>4</v>
      </c>
      <c r="C25" s="18">
        <v>2364448</v>
      </c>
      <c r="D25" s="18">
        <v>2858597</v>
      </c>
      <c r="E25" s="18">
        <v>350606</v>
      </c>
      <c r="F25" s="38">
        <f t="shared" si="1"/>
        <v>0.12264967744666352</v>
      </c>
    </row>
    <row r="26" spans="2:6" x14ac:dyDescent="0.25">
      <c r="B26" s="17" t="s">
        <v>5</v>
      </c>
      <c r="C26" s="18">
        <v>2951324</v>
      </c>
      <c r="D26" s="18">
        <v>2818474</v>
      </c>
      <c r="E26" s="18">
        <v>155350.1</v>
      </c>
      <c r="F26" s="38">
        <f t="shared" si="1"/>
        <v>5.5118514486917389E-2</v>
      </c>
    </row>
    <row r="27" spans="2:6" x14ac:dyDescent="0.25">
      <c r="B27" s="17" t="s">
        <v>6</v>
      </c>
      <c r="C27" s="18">
        <v>1163579</v>
      </c>
      <c r="D27" s="18">
        <v>975179</v>
      </c>
      <c r="E27" s="18">
        <v>98304.48000000001</v>
      </c>
      <c r="F27" s="38">
        <f t="shared" si="1"/>
        <v>0.10080660063434509</v>
      </c>
    </row>
    <row r="28" spans="2:6" x14ac:dyDescent="0.25">
      <c r="B28" s="17" t="s">
        <v>7</v>
      </c>
      <c r="C28" s="18">
        <v>1208910</v>
      </c>
      <c r="D28" s="18">
        <v>1223310</v>
      </c>
      <c r="E28" s="18">
        <v>77198.23000000001</v>
      </c>
      <c r="F28" s="38">
        <f t="shared" si="1"/>
        <v>6.3106023820617835E-2</v>
      </c>
    </row>
    <row r="29" spans="2:6" x14ac:dyDescent="0.25">
      <c r="B29" s="17" t="s">
        <v>8</v>
      </c>
      <c r="C29" s="18">
        <v>160842</v>
      </c>
      <c r="D29" s="18">
        <v>160842</v>
      </c>
      <c r="E29" s="18">
        <v>8035.5</v>
      </c>
      <c r="F29" s="38">
        <f t="shared" si="1"/>
        <v>4.9958965941731638E-2</v>
      </c>
    </row>
    <row r="30" spans="2:6" x14ac:dyDescent="0.25">
      <c r="B30" s="17" t="s">
        <v>9</v>
      </c>
      <c r="C30" s="18">
        <v>796280</v>
      </c>
      <c r="D30" s="18">
        <v>817700</v>
      </c>
      <c r="E30" s="18">
        <v>51659.15</v>
      </c>
      <c r="F30" s="38">
        <f t="shared" si="1"/>
        <v>6.3176164852635441E-2</v>
      </c>
    </row>
    <row r="31" spans="2:6" x14ac:dyDescent="0.25">
      <c r="B31" s="17" t="s">
        <v>10</v>
      </c>
      <c r="C31" s="18">
        <v>47242627</v>
      </c>
      <c r="D31" s="18">
        <v>109035068</v>
      </c>
      <c r="E31" s="18">
        <v>3197950.0599999987</v>
      </c>
      <c r="F31" s="38">
        <f t="shared" si="1"/>
        <v>2.9329555331684652E-2</v>
      </c>
    </row>
    <row r="32" spans="2:6" x14ac:dyDescent="0.25">
      <c r="B32" s="19" t="s">
        <v>11</v>
      </c>
      <c r="C32" s="20">
        <v>252436764</v>
      </c>
      <c r="D32" s="20">
        <v>247323189</v>
      </c>
      <c r="E32" s="20">
        <v>21729696.669999998</v>
      </c>
      <c r="F32" s="39">
        <f t="shared" si="1"/>
        <v>8.7859519998345154E-2</v>
      </c>
    </row>
    <row r="33" spans="2:6" x14ac:dyDescent="0.25">
      <c r="B33" s="3" t="s">
        <v>15</v>
      </c>
      <c r="C33" s="4">
        <f>+SUM(C34:C35)</f>
        <v>4033634</v>
      </c>
      <c r="D33" s="4">
        <f>+SUM(D34:D35)</f>
        <v>5763380</v>
      </c>
      <c r="E33" s="4">
        <f>+SUM(E34:E35)</f>
        <v>1568958.9200000004</v>
      </c>
      <c r="F33" s="7">
        <f t="shared" si="1"/>
        <v>0.27222895592516899</v>
      </c>
    </row>
    <row r="34" spans="2:6" x14ac:dyDescent="0.25">
      <c r="B34" s="15" t="s">
        <v>10</v>
      </c>
      <c r="C34" s="16">
        <v>3793634</v>
      </c>
      <c r="D34" s="16">
        <v>5511064</v>
      </c>
      <c r="E34" s="16">
        <v>1551017.1200000003</v>
      </c>
      <c r="F34" s="37">
        <f t="shared" si="1"/>
        <v>0.28143696389662692</v>
      </c>
    </row>
    <row r="35" spans="2:6" x14ac:dyDescent="0.25">
      <c r="B35" s="17" t="s">
        <v>11</v>
      </c>
      <c r="C35" s="18">
        <v>240000</v>
      </c>
      <c r="D35" s="18">
        <v>252316</v>
      </c>
      <c r="E35" s="18">
        <v>17941.8</v>
      </c>
      <c r="F35" s="38">
        <f t="shared" si="1"/>
        <v>7.1108451307091106E-2</v>
      </c>
    </row>
    <row r="36" spans="2:6" x14ac:dyDescent="0.25">
      <c r="B36" s="3" t="s">
        <v>16</v>
      </c>
      <c r="C36" s="4">
        <f>+SUM(C37:C42)</f>
        <v>8206699</v>
      </c>
      <c r="D36" s="4">
        <f>+SUM(D37:D42)</f>
        <v>12479689</v>
      </c>
      <c r="E36" s="4">
        <f>+SUM(E37:E42)</f>
        <v>105236.93</v>
      </c>
      <c r="F36" s="7">
        <f t="shared" si="1"/>
        <v>8.4326564548203083E-3</v>
      </c>
    </row>
    <row r="37" spans="2:6" x14ac:dyDescent="0.25">
      <c r="B37" s="15" t="s">
        <v>1</v>
      </c>
      <c r="C37" s="16">
        <v>500</v>
      </c>
      <c r="D37" s="16">
        <v>500</v>
      </c>
      <c r="E37" s="16">
        <v>0</v>
      </c>
      <c r="F37" s="37">
        <f t="shared" si="1"/>
        <v>0</v>
      </c>
    </row>
    <row r="38" spans="2:6" x14ac:dyDescent="0.25">
      <c r="B38" s="17" t="s">
        <v>2</v>
      </c>
      <c r="C38" s="18">
        <v>1626940</v>
      </c>
      <c r="D38" s="18">
        <v>1666790</v>
      </c>
      <c r="E38" s="18">
        <v>0</v>
      </c>
      <c r="F38" s="38">
        <f t="shared" si="1"/>
        <v>0</v>
      </c>
    </row>
    <row r="39" spans="2:6" x14ac:dyDescent="0.25">
      <c r="B39" s="17" t="s">
        <v>5</v>
      </c>
      <c r="C39" s="18">
        <v>89994</v>
      </c>
      <c r="D39" s="18">
        <v>322237</v>
      </c>
      <c r="E39" s="18">
        <v>0</v>
      </c>
      <c r="F39" s="38">
        <f t="shared" si="1"/>
        <v>0</v>
      </c>
    </row>
    <row r="40" spans="2:6" x14ac:dyDescent="0.25">
      <c r="B40" s="17" t="s">
        <v>6</v>
      </c>
      <c r="C40" s="18">
        <v>0</v>
      </c>
      <c r="D40" s="18">
        <v>249500</v>
      </c>
      <c r="E40" s="18">
        <v>0</v>
      </c>
      <c r="F40" s="38">
        <f t="shared" ref="F40" si="4">E40/D40</f>
        <v>0</v>
      </c>
    </row>
    <row r="41" spans="2:6" x14ac:dyDescent="0.25">
      <c r="B41" s="17" t="s">
        <v>10</v>
      </c>
      <c r="C41" s="18">
        <v>3667150</v>
      </c>
      <c r="D41" s="18">
        <v>6399771</v>
      </c>
      <c r="E41" s="18">
        <v>96856.93</v>
      </c>
      <c r="F41" s="38">
        <f t="shared" si="1"/>
        <v>1.5134436841568236E-2</v>
      </c>
    </row>
    <row r="42" spans="2:6" x14ac:dyDescent="0.25">
      <c r="B42" s="17" t="s">
        <v>11</v>
      </c>
      <c r="C42" s="18">
        <v>2822115</v>
      </c>
      <c r="D42" s="18">
        <v>3840891</v>
      </c>
      <c r="E42" s="18">
        <v>8380</v>
      </c>
      <c r="F42" s="38">
        <f t="shared" si="1"/>
        <v>2.1817854242674422E-3</v>
      </c>
    </row>
    <row r="43" spans="2:6" x14ac:dyDescent="0.25">
      <c r="B43" s="5" t="s">
        <v>19</v>
      </c>
      <c r="C43" s="6">
        <f>+C36+C33+C21+C18+C6</f>
        <v>359267223</v>
      </c>
      <c r="D43" s="6">
        <f>+D36+D33+D21+D18+D6</f>
        <v>423007902</v>
      </c>
      <c r="E43" s="6">
        <f>+E36+E33+E21+E18+E6</f>
        <v>28278068.640000001</v>
      </c>
      <c r="F43" s="9">
        <f t="shared" si="1"/>
        <v>6.6849977284821505E-2</v>
      </c>
    </row>
    <row r="44" spans="2:6" x14ac:dyDescent="0.25">
      <c r="B44" s="1" t="s">
        <v>23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tabSelected="1" zoomScaleNormal="100" workbookViewId="0">
      <selection activeCell="B3" sqref="B3"/>
    </sheetView>
  </sheetViews>
  <sheetFormatPr baseColWidth="10" defaultRowHeight="15" x14ac:dyDescent="0.25"/>
  <cols>
    <col min="2" max="2" width="68.140625" customWidth="1"/>
    <col min="5" max="5" width="13.42578125" customWidth="1"/>
  </cols>
  <sheetData>
    <row r="2" spans="2:6" ht="70.5" customHeight="1" x14ac:dyDescent="0.25">
      <c r="B2" s="43" t="s">
        <v>24</v>
      </c>
      <c r="C2" s="43"/>
      <c r="D2" s="43"/>
      <c r="E2" s="43"/>
      <c r="F2" s="43"/>
    </row>
    <row r="5" spans="2:6" ht="38.25" x14ac:dyDescent="0.25">
      <c r="B5" s="10" t="s">
        <v>20</v>
      </c>
      <c r="C5" s="10" t="s">
        <v>17</v>
      </c>
      <c r="D5" s="10" t="s">
        <v>18</v>
      </c>
      <c r="E5" s="14" t="s">
        <v>22</v>
      </c>
      <c r="F5" s="14" t="s">
        <v>21</v>
      </c>
    </row>
    <row r="6" spans="2:6" x14ac:dyDescent="0.25">
      <c r="B6" s="3" t="s">
        <v>16</v>
      </c>
      <c r="C6" s="4">
        <f>+SUM(C7:C8)</f>
        <v>16066664</v>
      </c>
      <c r="D6" s="4">
        <f t="shared" ref="D6:E6" si="0">+SUM(D7:D8)</f>
        <v>16066664</v>
      </c>
      <c r="E6" s="4">
        <f t="shared" si="0"/>
        <v>1351054.4399999997</v>
      </c>
      <c r="F6" s="7">
        <f>E6/D6</f>
        <v>8.409053926813928E-2</v>
      </c>
    </row>
    <row r="7" spans="2:6" x14ac:dyDescent="0.25">
      <c r="B7" s="15" t="s">
        <v>1</v>
      </c>
      <c r="C7" s="16">
        <v>2390291</v>
      </c>
      <c r="D7" s="16">
        <v>2390291</v>
      </c>
      <c r="E7" s="16">
        <v>126720.17</v>
      </c>
      <c r="F7" s="37">
        <f>E7/D7</f>
        <v>5.3014536723771287E-2</v>
      </c>
    </row>
    <row r="8" spans="2:6" x14ac:dyDescent="0.25">
      <c r="B8" s="19" t="s">
        <v>2</v>
      </c>
      <c r="C8" s="20">
        <v>13676373</v>
      </c>
      <c r="D8" s="20">
        <v>13676373</v>
      </c>
      <c r="E8" s="20">
        <v>1224334.2699999998</v>
      </c>
      <c r="F8" s="39">
        <f>E8/D8</f>
        <v>8.9521854222607097E-2</v>
      </c>
    </row>
    <row r="9" spans="2:6" x14ac:dyDescent="0.25">
      <c r="B9" s="5" t="s">
        <v>19</v>
      </c>
      <c r="C9" s="6">
        <f>+C6</f>
        <v>16066664</v>
      </c>
      <c r="D9" s="6">
        <f t="shared" ref="D9:E9" si="1">+D6</f>
        <v>16066664</v>
      </c>
      <c r="E9" s="6">
        <f t="shared" si="1"/>
        <v>1351054.4399999997</v>
      </c>
      <c r="F9" s="9">
        <f>E9/D9</f>
        <v>8.409053926813928E-2</v>
      </c>
    </row>
    <row r="10" spans="2:6" x14ac:dyDescent="0.25">
      <c r="B10" s="1" t="s">
        <v>23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showGridLines="0" tabSelected="1" zoomScaleNormal="100" workbookViewId="0">
      <selection activeCell="B3" sqref="B3"/>
    </sheetView>
  </sheetViews>
  <sheetFormatPr baseColWidth="10" defaultRowHeight="15" x14ac:dyDescent="0.25"/>
  <cols>
    <col min="2" max="2" width="85.28515625" bestFit="1" customWidth="1"/>
  </cols>
  <sheetData>
    <row r="2" spans="2:6" ht="60" customHeight="1" x14ac:dyDescent="0.25">
      <c r="B2" s="43" t="s">
        <v>24</v>
      </c>
      <c r="C2" s="43"/>
      <c r="D2" s="43"/>
      <c r="E2" s="43"/>
      <c r="F2" s="43"/>
    </row>
    <row r="5" spans="2:6" ht="38.25" x14ac:dyDescent="0.25">
      <c r="B5" s="10" t="s">
        <v>20</v>
      </c>
      <c r="C5" s="10" t="s">
        <v>17</v>
      </c>
      <c r="D5" s="10" t="s">
        <v>18</v>
      </c>
      <c r="E5" s="14" t="s">
        <v>22</v>
      </c>
      <c r="F5" s="14" t="s">
        <v>21</v>
      </c>
    </row>
    <row r="6" spans="2:6" x14ac:dyDescent="0.25">
      <c r="B6" s="3" t="s">
        <v>13</v>
      </c>
      <c r="C6" s="4">
        <f>SUM(C7:C14)</f>
        <v>0</v>
      </c>
      <c r="D6" s="4">
        <f t="shared" ref="D6:E6" si="0">SUM(D7:D14)</f>
        <v>72770549</v>
      </c>
      <c r="E6" s="4">
        <f t="shared" si="0"/>
        <v>307296.86</v>
      </c>
      <c r="F6" s="7">
        <f t="shared" ref="F6:F22" si="1">E6/D6</f>
        <v>4.2228190418076962E-3</v>
      </c>
    </row>
    <row r="7" spans="2:6" x14ac:dyDescent="0.25">
      <c r="B7" s="40" t="s">
        <v>1</v>
      </c>
      <c r="C7" s="16">
        <v>0</v>
      </c>
      <c r="D7" s="16">
        <v>1517403</v>
      </c>
      <c r="E7" s="16">
        <v>0</v>
      </c>
      <c r="F7" s="37">
        <f t="shared" si="1"/>
        <v>0</v>
      </c>
    </row>
    <row r="8" spans="2:6" x14ac:dyDescent="0.25">
      <c r="B8" s="41" t="s">
        <v>2</v>
      </c>
      <c r="C8" s="18">
        <v>0</v>
      </c>
      <c r="D8" s="18">
        <v>6378276</v>
      </c>
      <c r="E8" s="18">
        <v>0</v>
      </c>
      <c r="F8" s="38">
        <f t="shared" si="1"/>
        <v>0</v>
      </c>
    </row>
    <row r="9" spans="2:6" x14ac:dyDescent="0.25">
      <c r="B9" s="41" t="s">
        <v>3</v>
      </c>
      <c r="C9" s="18">
        <v>0</v>
      </c>
      <c r="D9" s="18">
        <v>6594802</v>
      </c>
      <c r="E9" s="18">
        <v>91658.2</v>
      </c>
      <c r="F9" s="38">
        <f t="shared" si="1"/>
        <v>1.3898552223402612E-2</v>
      </c>
    </row>
    <row r="10" spans="2:6" x14ac:dyDescent="0.25">
      <c r="B10" s="41" t="s">
        <v>4</v>
      </c>
      <c r="C10" s="18">
        <v>0</v>
      </c>
      <c r="D10" s="18">
        <v>91718</v>
      </c>
      <c r="E10" s="18">
        <v>0</v>
      </c>
      <c r="F10" s="38">
        <f t="shared" si="1"/>
        <v>0</v>
      </c>
    </row>
    <row r="11" spans="2:6" x14ac:dyDescent="0.25">
      <c r="B11" s="41" t="s">
        <v>5</v>
      </c>
      <c r="C11" s="18">
        <v>0</v>
      </c>
      <c r="D11" s="18">
        <v>444570</v>
      </c>
      <c r="E11" s="18">
        <v>0</v>
      </c>
      <c r="F11" s="38">
        <f t="shared" si="1"/>
        <v>0</v>
      </c>
    </row>
    <row r="12" spans="2:6" x14ac:dyDescent="0.25">
      <c r="B12" s="41" t="s">
        <v>6</v>
      </c>
      <c r="C12" s="18">
        <v>0</v>
      </c>
      <c r="D12" s="18">
        <v>1068609</v>
      </c>
      <c r="E12" s="18">
        <v>0</v>
      </c>
      <c r="F12" s="38">
        <f t="shared" si="1"/>
        <v>0</v>
      </c>
    </row>
    <row r="13" spans="2:6" x14ac:dyDescent="0.25">
      <c r="B13" s="41" t="s">
        <v>10</v>
      </c>
      <c r="C13" s="18">
        <v>0</v>
      </c>
      <c r="D13" s="18">
        <v>19708013</v>
      </c>
      <c r="E13" s="18">
        <v>151998.66</v>
      </c>
      <c r="F13" s="38">
        <f t="shared" si="1"/>
        <v>7.7125309385578343E-3</v>
      </c>
    </row>
    <row r="14" spans="2:6" x14ac:dyDescent="0.25">
      <c r="B14" s="41" t="s">
        <v>11</v>
      </c>
      <c r="C14" s="18">
        <v>0</v>
      </c>
      <c r="D14" s="18">
        <v>36967158</v>
      </c>
      <c r="E14" s="18">
        <v>63640</v>
      </c>
      <c r="F14" s="38">
        <f t="shared" si="1"/>
        <v>1.7215280655331958E-3</v>
      </c>
    </row>
    <row r="15" spans="2:6" x14ac:dyDescent="0.25">
      <c r="B15" s="3" t="s">
        <v>15</v>
      </c>
      <c r="C15" s="4">
        <f>+C16</f>
        <v>0</v>
      </c>
      <c r="D15" s="4">
        <f t="shared" ref="D15:E15" si="2">+D16</f>
        <v>25287</v>
      </c>
      <c r="E15" s="4">
        <f t="shared" si="2"/>
        <v>0</v>
      </c>
      <c r="F15" s="7">
        <f t="shared" si="1"/>
        <v>0</v>
      </c>
    </row>
    <row r="16" spans="2:6" x14ac:dyDescent="0.25">
      <c r="B16" s="40" t="s">
        <v>11</v>
      </c>
      <c r="C16" s="16">
        <v>0</v>
      </c>
      <c r="D16" s="16">
        <v>25287</v>
      </c>
      <c r="E16" s="16">
        <v>0</v>
      </c>
      <c r="F16" s="37">
        <f t="shared" si="1"/>
        <v>0</v>
      </c>
    </row>
    <row r="17" spans="2:6" x14ac:dyDescent="0.25">
      <c r="B17" s="3" t="s">
        <v>16</v>
      </c>
      <c r="C17" s="4">
        <f>SUM(C18:C21)</f>
        <v>0</v>
      </c>
      <c r="D17" s="4">
        <f t="shared" ref="D17:E17" si="3">SUM(D18:D21)</f>
        <v>15929669</v>
      </c>
      <c r="E17" s="4">
        <f t="shared" si="3"/>
        <v>0</v>
      </c>
      <c r="F17" s="7">
        <f t="shared" si="1"/>
        <v>0</v>
      </c>
    </row>
    <row r="18" spans="2:6" x14ac:dyDescent="0.25">
      <c r="B18" s="40" t="s">
        <v>2</v>
      </c>
      <c r="C18" s="16">
        <v>0</v>
      </c>
      <c r="D18" s="16">
        <v>15296</v>
      </c>
      <c r="E18" s="16">
        <v>0</v>
      </c>
      <c r="F18" s="37">
        <f t="shared" si="1"/>
        <v>0</v>
      </c>
    </row>
    <row r="19" spans="2:6" x14ac:dyDescent="0.25">
      <c r="B19" s="41" t="s">
        <v>3</v>
      </c>
      <c r="C19" s="18">
        <v>0</v>
      </c>
      <c r="D19" s="18">
        <v>1312612</v>
      </c>
      <c r="E19" s="18">
        <v>0</v>
      </c>
      <c r="F19" s="38">
        <f t="shared" si="1"/>
        <v>0</v>
      </c>
    </row>
    <row r="20" spans="2:6" x14ac:dyDescent="0.25">
      <c r="B20" s="41" t="s">
        <v>10</v>
      </c>
      <c r="C20" s="18">
        <v>0</v>
      </c>
      <c r="D20" s="18">
        <v>12212708</v>
      </c>
      <c r="E20" s="18">
        <v>0</v>
      </c>
      <c r="F20" s="38">
        <f t="shared" si="1"/>
        <v>0</v>
      </c>
    </row>
    <row r="21" spans="2:6" x14ac:dyDescent="0.25">
      <c r="B21" s="41" t="s">
        <v>11</v>
      </c>
      <c r="C21" s="18">
        <v>0</v>
      </c>
      <c r="D21" s="18">
        <v>2389053</v>
      </c>
      <c r="E21" s="18">
        <v>0</v>
      </c>
      <c r="F21" s="38">
        <f t="shared" si="1"/>
        <v>0</v>
      </c>
    </row>
    <row r="22" spans="2:6" x14ac:dyDescent="0.25">
      <c r="B22" s="5" t="s">
        <v>19</v>
      </c>
      <c r="C22" s="6">
        <f>+C17+C15+C6</f>
        <v>0</v>
      </c>
      <c r="D22" s="6">
        <f t="shared" ref="D22:E22" si="4">+D17+D15+D6</f>
        <v>88725505</v>
      </c>
      <c r="E22" s="6">
        <f t="shared" si="4"/>
        <v>307296.86</v>
      </c>
      <c r="F22" s="9">
        <f t="shared" si="1"/>
        <v>3.4634557447714722E-3</v>
      </c>
    </row>
    <row r="23" spans="2:6" x14ac:dyDescent="0.25">
      <c r="B23" s="1" t="s">
        <v>23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TODA FUENTE</vt:lpstr>
      <vt:lpstr>RO</vt:lpstr>
      <vt:lpstr>RDR</vt:lpstr>
      <vt:lpstr>ROOC</vt:lpstr>
      <vt:lpstr>DYT</vt:lpstr>
      <vt:lpstr>DYT!Área_de_impresión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2014-05-15T18:08:02Z</cp:lastPrinted>
  <dcterms:created xsi:type="dcterms:W3CDTF">2013-07-12T22:51:31Z</dcterms:created>
  <dcterms:modified xsi:type="dcterms:W3CDTF">2014-05-15T18:08:03Z</dcterms:modified>
</cp:coreProperties>
</file>