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DYT!$B$2:$F$33</definedName>
    <definedName name="_xlnm.Print_Area" localSheetId="2">RDR!$B$2:$F$45</definedName>
    <definedName name="_xlnm.Print_Area" localSheetId="1">RO!$B$2:$F$61</definedName>
    <definedName name="_xlnm.Print_Area" localSheetId="3">ROOC!$B$2:$F$10</definedName>
    <definedName name="_xlnm.Print_Area" localSheetId="0">'TODA FUENTE'!$B$2:$F$61</definedName>
  </definedNames>
  <calcPr calcId="145621"/>
</workbook>
</file>

<file path=xl/calcChain.xml><?xml version="1.0" encoding="utf-8"?>
<calcChain xmlns="http://schemas.openxmlformats.org/spreadsheetml/2006/main">
  <c r="E6" i="5" l="1"/>
  <c r="D6" i="5"/>
  <c r="C6" i="5"/>
  <c r="F28" i="5"/>
  <c r="F27" i="5"/>
  <c r="F26" i="5"/>
  <c r="F25" i="5"/>
  <c r="F24" i="5"/>
  <c r="F23" i="5"/>
  <c r="E17" i="5"/>
  <c r="D17" i="5"/>
  <c r="C17" i="5"/>
  <c r="F20" i="5"/>
  <c r="F19" i="5"/>
  <c r="F18" i="5"/>
  <c r="F7" i="5"/>
  <c r="F40" i="3"/>
  <c r="E21" i="5" l="1"/>
  <c r="E32" i="5" s="1"/>
  <c r="D21" i="5"/>
  <c r="C21" i="5"/>
  <c r="E8" i="5"/>
  <c r="F6" i="5" s="1"/>
  <c r="D8" i="5"/>
  <c r="C8" i="5"/>
  <c r="F41" i="3"/>
  <c r="F55" i="2"/>
  <c r="F54" i="2"/>
  <c r="F53" i="2"/>
  <c r="F52" i="2"/>
  <c r="F51" i="2"/>
  <c r="F50" i="2"/>
  <c r="F45" i="2"/>
  <c r="F44" i="2"/>
  <c r="F43" i="2"/>
  <c r="F22" i="2"/>
  <c r="F21" i="2"/>
  <c r="E48" i="1"/>
  <c r="D48" i="1"/>
  <c r="E41" i="1"/>
  <c r="D41" i="1"/>
  <c r="C41" i="1"/>
  <c r="E18" i="1"/>
  <c r="D18" i="1"/>
  <c r="C18" i="1"/>
  <c r="F56" i="1"/>
  <c r="F54" i="1"/>
  <c r="F53" i="1"/>
  <c r="F52" i="1"/>
  <c r="F51" i="1"/>
  <c r="F50" i="1"/>
  <c r="F47" i="1"/>
  <c r="F46" i="1"/>
  <c r="F45" i="1"/>
  <c r="F44" i="1"/>
  <c r="C48" i="1"/>
  <c r="F19" i="1"/>
  <c r="F20" i="1"/>
  <c r="F21" i="1"/>
  <c r="F22" i="1"/>
  <c r="F23" i="1"/>
  <c r="F24" i="1"/>
  <c r="F25" i="1"/>
  <c r="F26" i="1"/>
  <c r="C27" i="1"/>
  <c r="D27" i="1"/>
  <c r="E27" i="1"/>
  <c r="F27" i="1" s="1"/>
  <c r="F28" i="1"/>
  <c r="C32" i="5" l="1"/>
  <c r="D32" i="5"/>
  <c r="F32" i="5"/>
  <c r="E6" i="4"/>
  <c r="E9" i="4" s="1"/>
  <c r="D6" i="4"/>
  <c r="D9" i="4" s="1"/>
  <c r="C6" i="4"/>
  <c r="C9" i="4" s="1"/>
  <c r="E36" i="3"/>
  <c r="E44" i="3" s="1"/>
  <c r="D36" i="3"/>
  <c r="D44" i="3" s="1"/>
  <c r="C36" i="3"/>
  <c r="C44" i="3" s="1"/>
  <c r="E33" i="3"/>
  <c r="D33" i="3"/>
  <c r="C33" i="3"/>
  <c r="E21" i="3"/>
  <c r="D21" i="3"/>
  <c r="C21" i="3"/>
  <c r="E18" i="3"/>
  <c r="D18" i="3"/>
  <c r="C18" i="3"/>
  <c r="E6" i="3"/>
  <c r="D6" i="3"/>
  <c r="C6" i="3"/>
  <c r="E48" i="2"/>
  <c r="D48" i="2"/>
  <c r="C48" i="2"/>
  <c r="E41" i="2"/>
  <c r="D41" i="2"/>
  <c r="C41" i="2"/>
  <c r="E39" i="2"/>
  <c r="D39" i="2"/>
  <c r="C39" i="2"/>
  <c r="E27" i="2"/>
  <c r="D27" i="2"/>
  <c r="C27" i="2"/>
  <c r="E18" i="2"/>
  <c r="D18" i="2"/>
  <c r="C18" i="2"/>
  <c r="E6" i="2"/>
  <c r="D6" i="2"/>
  <c r="C6" i="2"/>
  <c r="F48" i="1"/>
  <c r="E39" i="1"/>
  <c r="D39" i="1"/>
  <c r="F39" i="1" s="1"/>
  <c r="C39" i="1"/>
  <c r="E6" i="1"/>
  <c r="D6" i="1"/>
  <c r="C6" i="1"/>
  <c r="F7" i="1"/>
  <c r="F8" i="1"/>
  <c r="F9" i="1"/>
  <c r="F10" i="1"/>
  <c r="F11" i="1"/>
  <c r="F12" i="1"/>
  <c r="F13" i="1"/>
  <c r="F14" i="1"/>
  <c r="F15" i="1"/>
  <c r="F16" i="1"/>
  <c r="F17" i="1"/>
  <c r="F29" i="1"/>
  <c r="F30" i="1"/>
  <c r="F31" i="1"/>
  <c r="F32" i="1"/>
  <c r="F33" i="1"/>
  <c r="F34" i="1"/>
  <c r="F35" i="1"/>
  <c r="F36" i="1"/>
  <c r="F37" i="1"/>
  <c r="F38" i="1"/>
  <c r="F40" i="1"/>
  <c r="F42" i="1"/>
  <c r="F43" i="1"/>
  <c r="F49" i="1"/>
  <c r="F41" i="1" l="1"/>
  <c r="F18" i="1"/>
  <c r="E60" i="1"/>
  <c r="F6" i="1"/>
  <c r="D60" i="2"/>
  <c r="E60" i="2"/>
  <c r="C60" i="2"/>
  <c r="D60" i="1"/>
  <c r="C60" i="1"/>
  <c r="F31" i="5"/>
  <c r="F30" i="5"/>
  <c r="F29" i="5"/>
  <c r="F22" i="5"/>
  <c r="F21" i="5"/>
  <c r="F17" i="5"/>
  <c r="F16" i="5"/>
  <c r="F15" i="5"/>
  <c r="F14" i="5"/>
  <c r="F13" i="5"/>
  <c r="F12" i="5"/>
  <c r="F11" i="5"/>
  <c r="F10" i="5"/>
  <c r="F9" i="5"/>
  <c r="F8" i="5"/>
  <c r="F9" i="4"/>
  <c r="F8" i="4"/>
  <c r="F7" i="4"/>
  <c r="F6" i="4"/>
  <c r="F43" i="3"/>
  <c r="F42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9" i="2"/>
  <c r="F58" i="2"/>
  <c r="F57" i="2"/>
  <c r="F56" i="2"/>
  <c r="F49" i="2"/>
  <c r="F48" i="2"/>
  <c r="F47" i="2"/>
  <c r="F46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9" i="1"/>
  <c r="F58" i="1"/>
  <c r="F57" i="1"/>
  <c r="F55" i="1"/>
  <c r="F44" i="3" l="1"/>
  <c r="F60" i="2"/>
  <c r="F60" i="1"/>
</calcChain>
</file>

<file path=xl/sharedStrings.xml><?xml version="1.0" encoding="utf-8"?>
<sst xmlns="http://schemas.openxmlformats.org/spreadsheetml/2006/main" count="215" uniqueCount="25">
  <si>
    <t>1. PERSONAL Y OBLIGACIONES SOCIALES</t>
  </si>
  <si>
    <t>0001. PROGRAMA ARTICULADO NUTRICIONAL</t>
  </si>
  <si>
    <t>0002. SALUD MATERNO NEONATAL</t>
  </si>
  <si>
    <t>0016. TBC-VIH/SIDA</t>
  </si>
  <si>
    <t>0017. ENFERMEDADES METAXENICAS Y ZOONOSIS</t>
  </si>
  <si>
    <t>0018. ENFERMEDADES NO TRANSMISIBLES</t>
  </si>
  <si>
    <t>0024. PREVENCION Y CONTROL DEL CANCER</t>
  </si>
  <si>
    <t>0068. REDUCCION DE VULNERABILIDAD Y ATENCION DE EMERGENCIAS POR DESASTRES</t>
  </si>
  <si>
    <t>0092. INCLUSION SOCIAL INTEGRAL DE LAS PERSONAS CON DISCAPACIDAD</t>
  </si>
  <si>
    <t>0104. REDUCCION DE LA MORTALIDAD POR EMERGENCIAS Y URGENCIAS MEDICAS</t>
  </si>
  <si>
    <t>9001. ACCIONES CENTRALES</t>
  </si>
  <si>
    <t>9002. ASIGNACIONES PRESUPUESTARIAS QUE NO RESULTAN EN PRODUCTOS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</si>
  <si>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</si>
  <si>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</si>
  <si>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</si>
  <si>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</si>
  <si>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</si>
  <si>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</si>
  <si>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</si>
  <si>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</si>
  <si>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</si>
  <si>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</si>
  <si>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DEVENGADO
AL 31.01.14</t>
  </si>
  <si>
    <t>Fuente:  Base de Datos MEF al cierre del mes de Marzo</t>
  </si>
  <si>
    <t>EJECUCION DE LOS PROGRAMAS PRESUPUESTALES AL MES DE MARZO DEL AÑO FISCAL 2014 DEL PLIEGO 011 MINSA - TODA FUENTE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</si>
</sst>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3" fontId="2" fillId="0" borderId="1" xfId="2" applyNumberFormat="1" applyBorder="1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2" fillId="0" borderId="6" xfId="1" applyNumberFormat="1" applyFont="1" applyBorder="1" applyAlignment="1">
      <alignment vertical="center"/>
    </xf>
    <xf numFmtId="3" fontId="2" fillId="0" borderId="1" xfId="2" applyNumberFormat="1" applyBorder="1" applyAlignment="1">
      <alignment horizontal="left" vertical="center" indent="4"/>
    </xf>
    <xf numFmtId="164" fontId="0" fillId="0" borderId="4" xfId="1" applyNumberFormat="1" applyFont="1" applyBorder="1" applyAlignment="1">
      <alignment vertical="center"/>
    </xf>
    <xf numFmtId="164" fontId="0" fillId="0" borderId="5" xfId="1" applyNumberFormat="1" applyFont="1" applyBorder="1" applyAlignment="1">
      <alignment vertical="center"/>
    </xf>
    <xf numFmtId="164" fontId="0" fillId="0" borderId="6" xfId="1" applyNumberFormat="1" applyFont="1" applyBorder="1" applyAlignment="1">
      <alignment vertical="center"/>
    </xf>
    <xf numFmtId="164" fontId="0" fillId="0" borderId="1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tabSelected="1" topLeftCell="A2" zoomScaleNormal="100" workbookViewId="0">
      <selection activeCell="C18" sqref="C18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42578125" style="1" customWidth="1"/>
    <col min="6" max="16384" width="11.42578125" style="1"/>
  </cols>
  <sheetData>
    <row r="2" spans="2:6" ht="51.75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1" t="s">
        <v>17</v>
      </c>
      <c r="D5" s="11" t="s">
        <v>18</v>
      </c>
      <c r="E5" s="14" t="s">
        <v>22</v>
      </c>
      <c r="F5" s="12" t="s">
        <v>21</v>
      </c>
    </row>
    <row r="6" spans="2:6" x14ac:dyDescent="0.25">
      <c r="B6" s="3" t="s">
        <v>0</v>
      </c>
      <c r="C6" s="4">
        <f>SUM(C7:C17)</f>
        <v>1990302140</v>
      </c>
      <c r="D6" s="4">
        <f t="shared" ref="D6:E6" si="0">SUM(D7:D17)</f>
        <v>2038551017</v>
      </c>
      <c r="E6" s="4">
        <f t="shared" si="0"/>
        <v>418015934.46000028</v>
      </c>
      <c r="F6" s="7">
        <f>E6/D6</f>
        <v>0.20505541974375827</v>
      </c>
    </row>
    <row r="7" spans="2:6" x14ac:dyDescent="0.25">
      <c r="B7" s="23" t="s">
        <v>1</v>
      </c>
      <c r="C7" s="24">
        <v>65159868</v>
      </c>
      <c r="D7" s="24">
        <v>71457302</v>
      </c>
      <c r="E7" s="24">
        <v>25118021.789999995</v>
      </c>
      <c r="F7" s="25">
        <f t="shared" ref="F7:F60" si="1">E7/D7</f>
        <v>0.35151091752666502</v>
      </c>
    </row>
    <row r="8" spans="2:6" x14ac:dyDescent="0.25">
      <c r="B8" s="26" t="s">
        <v>2</v>
      </c>
      <c r="C8" s="27">
        <v>101678189</v>
      </c>
      <c r="D8" s="27">
        <v>111592043</v>
      </c>
      <c r="E8" s="27">
        <v>37890542.779999971</v>
      </c>
      <c r="F8" s="28">
        <f t="shared" si="1"/>
        <v>0.33954520198182919</v>
      </c>
    </row>
    <row r="9" spans="2:6" x14ac:dyDescent="0.25">
      <c r="B9" s="26" t="s">
        <v>3</v>
      </c>
      <c r="C9" s="27">
        <v>48957780</v>
      </c>
      <c r="D9" s="27">
        <v>54200633</v>
      </c>
      <c r="E9" s="27">
        <v>17768786.659999996</v>
      </c>
      <c r="F9" s="28">
        <f t="shared" si="1"/>
        <v>0.32783356349362186</v>
      </c>
    </row>
    <row r="10" spans="2:6" x14ac:dyDescent="0.25">
      <c r="B10" s="26" t="s">
        <v>4</v>
      </c>
      <c r="C10" s="27">
        <v>14316813</v>
      </c>
      <c r="D10" s="27">
        <v>16202342</v>
      </c>
      <c r="E10" s="27">
        <v>4784431.3500000006</v>
      </c>
      <c r="F10" s="28">
        <f t="shared" si="1"/>
        <v>0.29529257869016717</v>
      </c>
    </row>
    <row r="11" spans="2:6" x14ac:dyDescent="0.25">
      <c r="B11" s="26" t="s">
        <v>5</v>
      </c>
      <c r="C11" s="27">
        <v>41966743</v>
      </c>
      <c r="D11" s="27">
        <v>46660102</v>
      </c>
      <c r="E11" s="27">
        <v>14560032.689999996</v>
      </c>
      <c r="F11" s="28">
        <f t="shared" si="1"/>
        <v>0.31204459625913367</v>
      </c>
    </row>
    <row r="12" spans="2:6" x14ac:dyDescent="0.25">
      <c r="B12" s="26" t="s">
        <v>6</v>
      </c>
      <c r="C12" s="27">
        <v>13147707</v>
      </c>
      <c r="D12" s="27">
        <v>15835339</v>
      </c>
      <c r="E12" s="27">
        <v>4589478.7400000039</v>
      </c>
      <c r="F12" s="28">
        <f t="shared" si="1"/>
        <v>0.28982510194445499</v>
      </c>
    </row>
    <row r="13" spans="2:6" x14ac:dyDescent="0.25">
      <c r="B13" s="26" t="s">
        <v>7</v>
      </c>
      <c r="C13" s="27">
        <v>7259650</v>
      </c>
      <c r="D13" s="27">
        <v>7985459</v>
      </c>
      <c r="E13" s="27">
        <v>2265154.5900000003</v>
      </c>
      <c r="F13" s="28">
        <f t="shared" si="1"/>
        <v>0.28365991109590571</v>
      </c>
    </row>
    <row r="14" spans="2:6" x14ac:dyDescent="0.25">
      <c r="B14" s="26" t="s">
        <v>8</v>
      </c>
      <c r="C14" s="27">
        <v>11616116</v>
      </c>
      <c r="D14" s="27">
        <v>12706798</v>
      </c>
      <c r="E14" s="27">
        <v>3077687.5299999993</v>
      </c>
      <c r="F14" s="28">
        <f t="shared" si="1"/>
        <v>0.2422079527824397</v>
      </c>
    </row>
    <row r="15" spans="2:6" x14ac:dyDescent="0.25">
      <c r="B15" s="26" t="s">
        <v>9</v>
      </c>
      <c r="C15" s="27">
        <v>22875642</v>
      </c>
      <c r="D15" s="27">
        <v>27972664</v>
      </c>
      <c r="E15" s="27">
        <v>7348084.0899999961</v>
      </c>
      <c r="F15" s="28">
        <f t="shared" si="1"/>
        <v>0.26268803321700057</v>
      </c>
    </row>
    <row r="16" spans="2:6" x14ac:dyDescent="0.25">
      <c r="B16" s="26" t="s">
        <v>10</v>
      </c>
      <c r="C16" s="27">
        <v>1165767830</v>
      </c>
      <c r="D16" s="27">
        <v>1172523880</v>
      </c>
      <c r="E16" s="27">
        <v>141527566.55000028</v>
      </c>
      <c r="F16" s="28">
        <f t="shared" si="1"/>
        <v>0.12070335535511675</v>
      </c>
    </row>
    <row r="17" spans="2:6" x14ac:dyDescent="0.25">
      <c r="B17" s="29" t="s">
        <v>11</v>
      </c>
      <c r="C17" s="30">
        <v>497555802</v>
      </c>
      <c r="D17" s="30">
        <v>501414455</v>
      </c>
      <c r="E17" s="30">
        <v>159086147.69</v>
      </c>
      <c r="F17" s="31">
        <f t="shared" si="1"/>
        <v>0.31727475365663321</v>
      </c>
    </row>
    <row r="18" spans="2:6" x14ac:dyDescent="0.25">
      <c r="B18" s="3" t="s">
        <v>12</v>
      </c>
      <c r="C18" s="4">
        <f>SUM(C19:C26)</f>
        <v>175722000</v>
      </c>
      <c r="D18" s="4">
        <f t="shared" ref="D18:E18" si="2">SUM(D19:D26)</f>
        <v>185962557</v>
      </c>
      <c r="E18" s="4">
        <f t="shared" si="2"/>
        <v>54259703.369999997</v>
      </c>
      <c r="F18" s="7">
        <f t="shared" si="1"/>
        <v>0.29177757203026627</v>
      </c>
    </row>
    <row r="19" spans="2:6" x14ac:dyDescent="0.25">
      <c r="B19" s="23" t="s">
        <v>1</v>
      </c>
      <c r="C19" s="24">
        <v>3000</v>
      </c>
      <c r="D19" s="24">
        <v>46696</v>
      </c>
      <c r="E19" s="24">
        <v>45115.72</v>
      </c>
      <c r="F19" s="25">
        <f t="shared" si="1"/>
        <v>0.96615812917594657</v>
      </c>
    </row>
    <row r="20" spans="2:6" x14ac:dyDescent="0.25">
      <c r="B20" s="26" t="s">
        <v>2</v>
      </c>
      <c r="C20" s="27">
        <v>9000</v>
      </c>
      <c r="D20" s="27">
        <v>62670</v>
      </c>
      <c r="E20" s="27">
        <v>60087.96</v>
      </c>
      <c r="F20" s="28">
        <f t="shared" si="1"/>
        <v>0.95879942556247011</v>
      </c>
    </row>
    <row r="21" spans="2:6" x14ac:dyDescent="0.25">
      <c r="B21" s="26" t="s">
        <v>3</v>
      </c>
      <c r="C21" s="27">
        <v>1500</v>
      </c>
      <c r="D21" s="27">
        <v>19028</v>
      </c>
      <c r="E21" s="27">
        <v>19026.140000000003</v>
      </c>
      <c r="F21" s="28">
        <f t="shared" si="1"/>
        <v>0.9999022493167965</v>
      </c>
    </row>
    <row r="22" spans="2:6" x14ac:dyDescent="0.25">
      <c r="B22" s="26" t="s">
        <v>4</v>
      </c>
      <c r="C22" s="27">
        <v>0</v>
      </c>
      <c r="D22" s="27">
        <v>14514</v>
      </c>
      <c r="E22" s="27">
        <v>14513.16</v>
      </c>
      <c r="F22" s="28">
        <f t="shared" si="1"/>
        <v>0.99994212484497724</v>
      </c>
    </row>
    <row r="23" spans="2:6" x14ac:dyDescent="0.25">
      <c r="B23" s="26" t="s">
        <v>5</v>
      </c>
      <c r="C23" s="27">
        <v>6000</v>
      </c>
      <c r="D23" s="27">
        <v>16567</v>
      </c>
      <c r="E23" s="27">
        <v>16565.48</v>
      </c>
      <c r="F23" s="28">
        <f t="shared" ref="F23:F26" si="3">E23/D23</f>
        <v>0.9999082513430313</v>
      </c>
    </row>
    <row r="24" spans="2:6" x14ac:dyDescent="0.25">
      <c r="B24" s="26" t="s">
        <v>9</v>
      </c>
      <c r="C24" s="27">
        <v>0</v>
      </c>
      <c r="D24" s="27">
        <v>27362</v>
      </c>
      <c r="E24" s="27">
        <v>27358.639999999999</v>
      </c>
      <c r="F24" s="28">
        <f t="shared" si="3"/>
        <v>0.99987720195892116</v>
      </c>
    </row>
    <row r="25" spans="2:6" x14ac:dyDescent="0.25">
      <c r="B25" s="26" t="s">
        <v>10</v>
      </c>
      <c r="C25" s="27">
        <v>2717860</v>
      </c>
      <c r="D25" s="27">
        <v>4495531</v>
      </c>
      <c r="E25" s="27">
        <v>1042589.02</v>
      </c>
      <c r="F25" s="28">
        <f t="shared" si="3"/>
        <v>0.23191676800805067</v>
      </c>
    </row>
    <row r="26" spans="2:6" x14ac:dyDescent="0.25">
      <c r="B26" s="26" t="s">
        <v>11</v>
      </c>
      <c r="C26" s="27">
        <v>172984640</v>
      </c>
      <c r="D26" s="27">
        <v>181280189</v>
      </c>
      <c r="E26" s="27">
        <v>53034447.25</v>
      </c>
      <c r="F26" s="28">
        <f t="shared" si="3"/>
        <v>0.2925551189159451</v>
      </c>
    </row>
    <row r="27" spans="2:6" x14ac:dyDescent="0.25">
      <c r="B27" s="3" t="s">
        <v>13</v>
      </c>
      <c r="C27" s="4">
        <f>SUM(C28:C38)</f>
        <v>1372398750</v>
      </c>
      <c r="D27" s="4">
        <f t="shared" ref="D27:E27" si="4">SUM(D28:D38)</f>
        <v>1465063707</v>
      </c>
      <c r="E27" s="4">
        <f t="shared" si="4"/>
        <v>296113959.85000014</v>
      </c>
      <c r="F27" s="7">
        <f t="shared" si="1"/>
        <v>0.20211678061178001</v>
      </c>
    </row>
    <row r="28" spans="2:6" x14ac:dyDescent="0.25">
      <c r="B28" s="23" t="s">
        <v>1</v>
      </c>
      <c r="C28" s="24">
        <v>235757931</v>
      </c>
      <c r="D28" s="24">
        <v>227024431</v>
      </c>
      <c r="E28" s="24">
        <v>40008877.409999996</v>
      </c>
      <c r="F28" s="25">
        <f t="shared" si="1"/>
        <v>0.17623159425515747</v>
      </c>
    </row>
    <row r="29" spans="2:6" x14ac:dyDescent="0.25">
      <c r="B29" s="26" t="s">
        <v>2</v>
      </c>
      <c r="C29" s="27">
        <v>86428191</v>
      </c>
      <c r="D29" s="27">
        <v>95673329</v>
      </c>
      <c r="E29" s="27">
        <v>20105466.900000021</v>
      </c>
      <c r="F29" s="28">
        <f t="shared" si="1"/>
        <v>0.21014704003871362</v>
      </c>
    </row>
    <row r="30" spans="2:6" x14ac:dyDescent="0.25">
      <c r="B30" s="26" t="s">
        <v>3</v>
      </c>
      <c r="C30" s="27">
        <v>105448430</v>
      </c>
      <c r="D30" s="27">
        <v>110318017</v>
      </c>
      <c r="E30" s="27">
        <v>20872697.339999992</v>
      </c>
      <c r="F30" s="28">
        <f t="shared" si="1"/>
        <v>0.18920479090917663</v>
      </c>
    </row>
    <row r="31" spans="2:6" x14ac:dyDescent="0.25">
      <c r="B31" s="26" t="s">
        <v>4</v>
      </c>
      <c r="C31" s="27">
        <v>34701388</v>
      </c>
      <c r="D31" s="27">
        <v>35929613</v>
      </c>
      <c r="E31" s="27">
        <v>7066940.1599999992</v>
      </c>
      <c r="F31" s="28">
        <f t="shared" si="1"/>
        <v>0.19668845751274858</v>
      </c>
    </row>
    <row r="32" spans="2:6" x14ac:dyDescent="0.25">
      <c r="B32" s="26" t="s">
        <v>5</v>
      </c>
      <c r="C32" s="27">
        <v>38365942</v>
      </c>
      <c r="D32" s="27">
        <v>39274745</v>
      </c>
      <c r="E32" s="27">
        <v>7635378.3400000008</v>
      </c>
      <c r="F32" s="28">
        <f t="shared" si="1"/>
        <v>0.19440936764834504</v>
      </c>
    </row>
    <row r="33" spans="2:6" x14ac:dyDescent="0.25">
      <c r="B33" s="26" t="s">
        <v>6</v>
      </c>
      <c r="C33" s="27">
        <v>20965407</v>
      </c>
      <c r="D33" s="27">
        <v>21603648</v>
      </c>
      <c r="E33" s="27">
        <v>5364491.5899999961</v>
      </c>
      <c r="F33" s="28">
        <f t="shared" si="1"/>
        <v>0.24831415462795894</v>
      </c>
    </row>
    <row r="34" spans="2:6" x14ac:dyDescent="0.25">
      <c r="B34" s="26" t="s">
        <v>7</v>
      </c>
      <c r="C34" s="27">
        <v>45341575</v>
      </c>
      <c r="D34" s="27">
        <v>50150361</v>
      </c>
      <c r="E34" s="27">
        <v>5880375.379999998</v>
      </c>
      <c r="F34" s="28">
        <f t="shared" si="1"/>
        <v>0.11725489633065649</v>
      </c>
    </row>
    <row r="35" spans="2:6" x14ac:dyDescent="0.25">
      <c r="B35" s="26" t="s">
        <v>8</v>
      </c>
      <c r="C35" s="27">
        <v>6493146</v>
      </c>
      <c r="D35" s="27">
        <v>5722072</v>
      </c>
      <c r="E35" s="27">
        <v>1589289.5200000005</v>
      </c>
      <c r="F35" s="28">
        <f t="shared" si="1"/>
        <v>0.27774720765484956</v>
      </c>
    </row>
    <row r="36" spans="2:6" x14ac:dyDescent="0.25">
      <c r="B36" s="26" t="s">
        <v>9</v>
      </c>
      <c r="C36" s="27">
        <v>57866769</v>
      </c>
      <c r="D36" s="27">
        <v>56430694</v>
      </c>
      <c r="E36" s="27">
        <v>12780415.75</v>
      </c>
      <c r="F36" s="28">
        <f t="shared" si="1"/>
        <v>0.22647986129676165</v>
      </c>
    </row>
    <row r="37" spans="2:6" x14ac:dyDescent="0.25">
      <c r="B37" s="26" t="s">
        <v>10</v>
      </c>
      <c r="C37" s="27">
        <v>232342658</v>
      </c>
      <c r="D37" s="27">
        <v>274556610</v>
      </c>
      <c r="E37" s="27">
        <v>43070385.180000015</v>
      </c>
      <c r="F37" s="28">
        <f t="shared" si="1"/>
        <v>0.15687251230265414</v>
      </c>
    </row>
    <row r="38" spans="2:6" x14ac:dyDescent="0.25">
      <c r="B38" s="29" t="s">
        <v>11</v>
      </c>
      <c r="C38" s="30">
        <v>508687313</v>
      </c>
      <c r="D38" s="30">
        <v>548380187</v>
      </c>
      <c r="E38" s="30">
        <v>131739642.28000011</v>
      </c>
      <c r="F38" s="31">
        <f t="shared" si="1"/>
        <v>0.24023413938549187</v>
      </c>
    </row>
    <row r="39" spans="2:6" x14ac:dyDescent="0.25">
      <c r="B39" s="3" t="s">
        <v>14</v>
      </c>
      <c r="C39" s="4">
        <f>+C40</f>
        <v>0</v>
      </c>
      <c r="D39" s="4">
        <f t="shared" ref="D39:E39" si="5">+D40</f>
        <v>2500000</v>
      </c>
      <c r="E39" s="4">
        <f t="shared" si="5"/>
        <v>0</v>
      </c>
      <c r="F39" s="7">
        <f t="shared" si="1"/>
        <v>0</v>
      </c>
    </row>
    <row r="40" spans="2:6" x14ac:dyDescent="0.25">
      <c r="B40" s="32" t="s">
        <v>10</v>
      </c>
      <c r="C40" s="2">
        <v>0</v>
      </c>
      <c r="D40" s="2">
        <v>2500000</v>
      </c>
      <c r="E40" s="2">
        <v>0</v>
      </c>
      <c r="F40" s="8">
        <f t="shared" si="1"/>
        <v>0</v>
      </c>
    </row>
    <row r="41" spans="2:6" x14ac:dyDescent="0.25">
      <c r="B41" s="3" t="s">
        <v>15</v>
      </c>
      <c r="C41" s="4">
        <f>+SUM(C42:C47)</f>
        <v>15340634</v>
      </c>
      <c r="D41" s="4">
        <f t="shared" ref="D41:E41" si="6">+SUM(D42:D47)</f>
        <v>42437908</v>
      </c>
      <c r="E41" s="4">
        <f t="shared" si="6"/>
        <v>16616744.629999999</v>
      </c>
      <c r="F41" s="7">
        <f t="shared" si="1"/>
        <v>0.39155428278886883</v>
      </c>
    </row>
    <row r="42" spans="2:6" x14ac:dyDescent="0.25">
      <c r="B42" s="23" t="s">
        <v>1</v>
      </c>
      <c r="C42" s="24">
        <v>795100</v>
      </c>
      <c r="D42" s="24">
        <v>16001539</v>
      </c>
      <c r="E42" s="24">
        <v>9008995</v>
      </c>
      <c r="F42" s="25">
        <f t="shared" si="1"/>
        <v>0.56300803316480996</v>
      </c>
    </row>
    <row r="43" spans="2:6" x14ac:dyDescent="0.25">
      <c r="B43" s="26" t="s">
        <v>2</v>
      </c>
      <c r="C43" s="27">
        <v>0</v>
      </c>
      <c r="D43" s="27">
        <v>187864</v>
      </c>
      <c r="E43" s="27">
        <v>123481</v>
      </c>
      <c r="F43" s="28">
        <f t="shared" si="1"/>
        <v>0.65728931567516924</v>
      </c>
    </row>
    <row r="44" spans="2:6" x14ac:dyDescent="0.25">
      <c r="B44" s="26" t="s">
        <v>3</v>
      </c>
      <c r="C44" s="27">
        <v>0</v>
      </c>
      <c r="D44" s="27">
        <v>238401</v>
      </c>
      <c r="E44" s="27">
        <v>202807</v>
      </c>
      <c r="F44" s="28">
        <f t="shared" ref="F44:F47" si="7">E44/D44</f>
        <v>0.85069693499607801</v>
      </c>
    </row>
    <row r="45" spans="2:6" x14ac:dyDescent="0.25">
      <c r="B45" s="26" t="s">
        <v>5</v>
      </c>
      <c r="C45" s="27">
        <v>0</v>
      </c>
      <c r="D45" s="27">
        <v>3000</v>
      </c>
      <c r="E45" s="27">
        <v>1365</v>
      </c>
      <c r="F45" s="28">
        <f t="shared" si="7"/>
        <v>0.45500000000000002</v>
      </c>
    </row>
    <row r="46" spans="2:6" x14ac:dyDescent="0.25">
      <c r="B46" s="26" t="s">
        <v>10</v>
      </c>
      <c r="C46" s="27">
        <v>4619320</v>
      </c>
      <c r="D46" s="27">
        <v>9954117</v>
      </c>
      <c r="E46" s="27">
        <v>3898577.4000000004</v>
      </c>
      <c r="F46" s="28">
        <f t="shared" si="7"/>
        <v>0.39165476957926054</v>
      </c>
    </row>
    <row r="47" spans="2:6" x14ac:dyDescent="0.25">
      <c r="B47" s="26" t="s">
        <v>11</v>
      </c>
      <c r="C47" s="27">
        <v>9926214</v>
      </c>
      <c r="D47" s="27">
        <v>16052987</v>
      </c>
      <c r="E47" s="27">
        <v>3381519.2299999995</v>
      </c>
      <c r="F47" s="28">
        <f t="shared" si="7"/>
        <v>0.21064735366695303</v>
      </c>
    </row>
    <row r="48" spans="2:6" x14ac:dyDescent="0.25">
      <c r="B48" s="3" t="s">
        <v>16</v>
      </c>
      <c r="C48" s="4">
        <f>SUM(C49:C59)</f>
        <v>1018185075</v>
      </c>
      <c r="D48" s="4">
        <f t="shared" ref="D48:E48" si="8">SUM(D49:D59)</f>
        <v>1090723343</v>
      </c>
      <c r="E48" s="4">
        <f t="shared" si="8"/>
        <v>44328191.990000002</v>
      </c>
      <c r="F48" s="7">
        <f t="shared" si="1"/>
        <v>4.0641095906205432E-2</v>
      </c>
    </row>
    <row r="49" spans="2:6" x14ac:dyDescent="0.25">
      <c r="B49" s="23" t="s">
        <v>1</v>
      </c>
      <c r="C49" s="24">
        <v>34781082</v>
      </c>
      <c r="D49" s="24">
        <v>36106148</v>
      </c>
      <c r="E49" s="24">
        <v>742351.03999999992</v>
      </c>
      <c r="F49" s="25">
        <f t="shared" si="1"/>
        <v>2.0560239214662275E-2</v>
      </c>
    </row>
    <row r="50" spans="2:6" x14ac:dyDescent="0.25">
      <c r="B50" s="26" t="s">
        <v>2</v>
      </c>
      <c r="C50" s="27">
        <v>176349318</v>
      </c>
      <c r="D50" s="27">
        <v>194913523</v>
      </c>
      <c r="E50" s="27">
        <v>18168318.5</v>
      </c>
      <c r="F50" s="28">
        <f t="shared" ref="F50:F54" si="9">E50/D50</f>
        <v>9.3212201084683075E-2</v>
      </c>
    </row>
    <row r="51" spans="2:6" x14ac:dyDescent="0.25">
      <c r="B51" s="26" t="s">
        <v>3</v>
      </c>
      <c r="C51" s="27">
        <v>20000000</v>
      </c>
      <c r="D51" s="27">
        <v>21313612</v>
      </c>
      <c r="E51" s="27">
        <v>0</v>
      </c>
      <c r="F51" s="28">
        <f t="shared" si="9"/>
        <v>0</v>
      </c>
    </row>
    <row r="52" spans="2:6" x14ac:dyDescent="0.25">
      <c r="B52" s="26" t="s">
        <v>4</v>
      </c>
      <c r="C52" s="27">
        <v>20000000</v>
      </c>
      <c r="D52" s="27">
        <v>20036867</v>
      </c>
      <c r="E52" s="27">
        <v>0</v>
      </c>
      <c r="F52" s="28">
        <f t="shared" si="9"/>
        <v>0</v>
      </c>
    </row>
    <row r="53" spans="2:6" x14ac:dyDescent="0.25">
      <c r="B53" s="26" t="s">
        <v>5</v>
      </c>
      <c r="C53" s="27">
        <v>10089994</v>
      </c>
      <c r="D53" s="27">
        <v>10517677</v>
      </c>
      <c r="E53" s="27">
        <v>0</v>
      </c>
      <c r="F53" s="28">
        <f t="shared" si="9"/>
        <v>0</v>
      </c>
    </row>
    <row r="54" spans="2:6" x14ac:dyDescent="0.25">
      <c r="B54" s="26" t="s">
        <v>6</v>
      </c>
      <c r="C54" s="27">
        <v>0</v>
      </c>
      <c r="D54" s="27">
        <v>1049690</v>
      </c>
      <c r="E54" s="27">
        <v>0</v>
      </c>
      <c r="F54" s="28">
        <f t="shared" si="9"/>
        <v>0</v>
      </c>
    </row>
    <row r="55" spans="2:6" x14ac:dyDescent="0.25">
      <c r="B55" s="26" t="s">
        <v>7</v>
      </c>
      <c r="C55" s="27">
        <v>0</v>
      </c>
      <c r="D55" s="27">
        <v>6890048</v>
      </c>
      <c r="E55" s="27">
        <v>1556330.82</v>
      </c>
      <c r="F55" s="28">
        <f t="shared" si="1"/>
        <v>0.22588098370287116</v>
      </c>
    </row>
    <row r="56" spans="2:6" x14ac:dyDescent="0.25">
      <c r="B56" s="26" t="s">
        <v>8</v>
      </c>
      <c r="C56" s="27">
        <v>0</v>
      </c>
      <c r="D56" s="27">
        <v>235036</v>
      </c>
      <c r="E56" s="27">
        <v>18000</v>
      </c>
      <c r="F56" s="28">
        <f t="shared" ref="F56" si="10">E56/D56</f>
        <v>7.6584012661890091E-2</v>
      </c>
    </row>
    <row r="57" spans="2:6" x14ac:dyDescent="0.25">
      <c r="B57" s="26" t="s">
        <v>9</v>
      </c>
      <c r="C57" s="27">
        <v>0</v>
      </c>
      <c r="D57" s="27">
        <v>690000</v>
      </c>
      <c r="E57" s="27">
        <v>0</v>
      </c>
      <c r="F57" s="28">
        <f t="shared" si="1"/>
        <v>0</v>
      </c>
    </row>
    <row r="58" spans="2:6" x14ac:dyDescent="0.25">
      <c r="B58" s="26" t="s">
        <v>10</v>
      </c>
      <c r="C58" s="27">
        <v>3667150</v>
      </c>
      <c r="D58" s="27">
        <v>19878370</v>
      </c>
      <c r="E58" s="27">
        <v>252812.49000000002</v>
      </c>
      <c r="F58" s="28">
        <f t="shared" si="1"/>
        <v>1.271796882742398E-2</v>
      </c>
    </row>
    <row r="59" spans="2:6" x14ac:dyDescent="0.25">
      <c r="B59" s="26" t="s">
        <v>11</v>
      </c>
      <c r="C59" s="27">
        <v>753297531</v>
      </c>
      <c r="D59" s="27">
        <v>779092372</v>
      </c>
      <c r="E59" s="27">
        <v>23590379.140000004</v>
      </c>
      <c r="F59" s="28">
        <f t="shared" si="1"/>
        <v>3.0279309601557752E-2</v>
      </c>
    </row>
    <row r="60" spans="2:6" x14ac:dyDescent="0.25">
      <c r="B60" s="5" t="s">
        <v>19</v>
      </c>
      <c r="C60" s="6">
        <f>+C48+C41+C39+C27+C18+C6</f>
        <v>4571948599</v>
      </c>
      <c r="D60" s="6">
        <f>+D48+D41+D39+D27+D18+D6</f>
        <v>4825238532</v>
      </c>
      <c r="E60" s="6">
        <f>+E48+E41+E39+E27+E18+E6</f>
        <v>829334534.30000043</v>
      </c>
      <c r="F60" s="9">
        <f t="shared" si="1"/>
        <v>0.17187430814042096</v>
      </c>
    </row>
    <row r="61" spans="2:6" x14ac:dyDescent="0.25">
      <c r="B61" s="1" t="s">
        <v>23</v>
      </c>
      <c r="C61" s="42"/>
      <c r="D61" s="42"/>
      <c r="E61" s="42"/>
    </row>
    <row r="62" spans="2:6" x14ac:dyDescent="0.25">
      <c r="C62" s="42"/>
      <c r="D62" s="42"/>
      <c r="E62" s="42"/>
      <c r="F62" s="42"/>
    </row>
    <row r="63" spans="2:6" x14ac:dyDescent="0.25">
      <c r="C63" s="42"/>
      <c r="D63" s="42"/>
      <c r="E63" s="42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1"/>
  <sheetViews>
    <sheetView showGridLines="0" tabSelected="1" zoomScaleNormal="100" workbookViewId="0">
      <selection activeCell="C18" sqref="C18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9.28515625" style="1" bestFit="1" customWidth="1"/>
    <col min="6" max="16384" width="11.42578125" style="1"/>
  </cols>
  <sheetData>
    <row r="2" spans="2:6" ht="43.5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22</v>
      </c>
      <c r="F5" s="14" t="s">
        <v>21</v>
      </c>
    </row>
    <row r="6" spans="2:6" x14ac:dyDescent="0.25">
      <c r="B6" s="3" t="s">
        <v>0</v>
      </c>
      <c r="C6" s="4">
        <f>SUM(C7:C17)</f>
        <v>1967689000</v>
      </c>
      <c r="D6" s="4">
        <f t="shared" ref="D6:E6" si="0">SUM(D7:D17)</f>
        <v>2015887877</v>
      </c>
      <c r="E6" s="4">
        <f t="shared" si="0"/>
        <v>417923859.46000028</v>
      </c>
      <c r="F6" s="7">
        <f t="shared" ref="F6:F35" si="1">E6/D6</f>
        <v>0.20731503186672534</v>
      </c>
    </row>
    <row r="7" spans="2:6" x14ac:dyDescent="0.25">
      <c r="B7" s="15" t="s">
        <v>1</v>
      </c>
      <c r="C7" s="16">
        <v>64499437</v>
      </c>
      <c r="D7" s="16">
        <v>70796871</v>
      </c>
      <c r="E7" s="16">
        <v>25118021.790000014</v>
      </c>
      <c r="F7" s="33">
        <f t="shared" si="1"/>
        <v>0.35478999898173486</v>
      </c>
    </row>
    <row r="8" spans="2:6" x14ac:dyDescent="0.25">
      <c r="B8" s="17" t="s">
        <v>2</v>
      </c>
      <c r="C8" s="18">
        <v>99906220</v>
      </c>
      <c r="D8" s="18">
        <v>109805619</v>
      </c>
      <c r="E8" s="18">
        <v>37876087.779999949</v>
      </c>
      <c r="F8" s="34">
        <f t="shared" si="1"/>
        <v>0.34493760997786416</v>
      </c>
    </row>
    <row r="9" spans="2:6" x14ac:dyDescent="0.25">
      <c r="B9" s="17" t="s">
        <v>3</v>
      </c>
      <c r="C9" s="18">
        <v>48518036</v>
      </c>
      <c r="D9" s="18">
        <v>53760889</v>
      </c>
      <c r="E9" s="18">
        <v>17768786.66</v>
      </c>
      <c r="F9" s="34">
        <f t="shared" si="1"/>
        <v>0.33051511964394786</v>
      </c>
    </row>
    <row r="10" spans="2:6" x14ac:dyDescent="0.25">
      <c r="B10" s="17" t="s">
        <v>4</v>
      </c>
      <c r="C10" s="18">
        <v>14237838</v>
      </c>
      <c r="D10" s="18">
        <v>16123367</v>
      </c>
      <c r="E10" s="18">
        <v>4784431.3499999978</v>
      </c>
      <c r="F10" s="34">
        <f t="shared" si="1"/>
        <v>0.29673897207698602</v>
      </c>
    </row>
    <row r="11" spans="2:6" x14ac:dyDescent="0.25">
      <c r="B11" s="17" t="s">
        <v>5</v>
      </c>
      <c r="C11" s="18">
        <v>41474685</v>
      </c>
      <c r="D11" s="18">
        <v>46168044</v>
      </c>
      <c r="E11" s="18">
        <v>14560032.689999996</v>
      </c>
      <c r="F11" s="34">
        <f t="shared" si="1"/>
        <v>0.31537036071963531</v>
      </c>
    </row>
    <row r="12" spans="2:6" x14ac:dyDescent="0.25">
      <c r="B12" s="17" t="s">
        <v>6</v>
      </c>
      <c r="C12" s="18">
        <v>13070147</v>
      </c>
      <c r="D12" s="18">
        <v>15757779</v>
      </c>
      <c r="E12" s="18">
        <v>4589478.740000003</v>
      </c>
      <c r="F12" s="34">
        <f t="shared" si="1"/>
        <v>0.29125162499106017</v>
      </c>
    </row>
    <row r="13" spans="2:6" x14ac:dyDescent="0.25">
      <c r="B13" s="17" t="s">
        <v>7</v>
      </c>
      <c r="C13" s="18">
        <v>7176917</v>
      </c>
      <c r="D13" s="18">
        <v>7901545</v>
      </c>
      <c r="E13" s="18">
        <v>2263973.59</v>
      </c>
      <c r="F13" s="34">
        <f t="shared" si="1"/>
        <v>0.28652290026823868</v>
      </c>
    </row>
    <row r="14" spans="2:6" x14ac:dyDescent="0.25">
      <c r="B14" s="17" t="s">
        <v>8</v>
      </c>
      <c r="C14" s="18">
        <v>10189401</v>
      </c>
      <c r="D14" s="18">
        <v>11280083</v>
      </c>
      <c r="E14" s="18">
        <v>3075872.5299999993</v>
      </c>
      <c r="F14" s="34">
        <f t="shared" si="1"/>
        <v>0.27268172849437361</v>
      </c>
    </row>
    <row r="15" spans="2:6" x14ac:dyDescent="0.25">
      <c r="B15" s="17" t="s">
        <v>9</v>
      </c>
      <c r="C15" s="18">
        <v>22612506</v>
      </c>
      <c r="D15" s="18">
        <v>27709528</v>
      </c>
      <c r="E15" s="18">
        <v>7348084.0899999971</v>
      </c>
      <c r="F15" s="34">
        <f t="shared" si="1"/>
        <v>0.26518257871444062</v>
      </c>
    </row>
    <row r="16" spans="2:6" x14ac:dyDescent="0.25">
      <c r="B16" s="17" t="s">
        <v>10</v>
      </c>
      <c r="C16" s="18">
        <v>1164272996</v>
      </c>
      <c r="D16" s="18">
        <v>1170994682</v>
      </c>
      <c r="E16" s="18">
        <v>141468202.55000025</v>
      </c>
      <c r="F16" s="34">
        <f t="shared" si="1"/>
        <v>0.12081028609658558</v>
      </c>
    </row>
    <row r="17" spans="2:6" x14ac:dyDescent="0.25">
      <c r="B17" s="19" t="s">
        <v>11</v>
      </c>
      <c r="C17" s="20">
        <v>481730817</v>
      </c>
      <c r="D17" s="20">
        <v>485589470</v>
      </c>
      <c r="E17" s="20">
        <v>159070887.69000003</v>
      </c>
      <c r="F17" s="35">
        <f t="shared" si="1"/>
        <v>0.32758306659738734</v>
      </c>
    </row>
    <row r="18" spans="2:6" x14ac:dyDescent="0.25">
      <c r="B18" s="3" t="s">
        <v>12</v>
      </c>
      <c r="C18" s="4">
        <f>SUM(C19:C26)</f>
        <v>175000000</v>
      </c>
      <c r="D18" s="4">
        <f t="shared" ref="D18:E18" si="2">SUM(D19:D26)</f>
        <v>184813400</v>
      </c>
      <c r="E18" s="4">
        <f t="shared" si="2"/>
        <v>54259703.369999997</v>
      </c>
      <c r="F18" s="7">
        <f t="shared" si="1"/>
        <v>0.29359182488932078</v>
      </c>
    </row>
    <row r="19" spans="2:6" x14ac:dyDescent="0.25">
      <c r="B19" s="15" t="s">
        <v>1</v>
      </c>
      <c r="C19" s="16">
        <v>3000</v>
      </c>
      <c r="D19" s="16">
        <v>46696</v>
      </c>
      <c r="E19" s="16">
        <v>45115.72</v>
      </c>
      <c r="F19" s="33">
        <f t="shared" si="1"/>
        <v>0.96615812917594657</v>
      </c>
    </row>
    <row r="20" spans="2:6" x14ac:dyDescent="0.25">
      <c r="B20" s="17" t="s">
        <v>2</v>
      </c>
      <c r="C20" s="18">
        <v>9000</v>
      </c>
      <c r="D20" s="18">
        <v>62670</v>
      </c>
      <c r="E20" s="18">
        <v>60087.96</v>
      </c>
      <c r="F20" s="34">
        <f t="shared" si="1"/>
        <v>0.95879942556247011</v>
      </c>
    </row>
    <row r="21" spans="2:6" x14ac:dyDescent="0.25">
      <c r="B21" s="17" t="s">
        <v>3</v>
      </c>
      <c r="C21" s="18">
        <v>1500</v>
      </c>
      <c r="D21" s="18">
        <v>19028</v>
      </c>
      <c r="E21" s="18">
        <v>19026.140000000003</v>
      </c>
      <c r="F21" s="34">
        <f t="shared" ref="F21:F22" si="3">E21/D21</f>
        <v>0.9999022493167965</v>
      </c>
    </row>
    <row r="22" spans="2:6" x14ac:dyDescent="0.25">
      <c r="B22" s="17" t="s">
        <v>4</v>
      </c>
      <c r="C22" s="18">
        <v>0</v>
      </c>
      <c r="D22" s="18">
        <v>14514</v>
      </c>
      <c r="E22" s="18">
        <v>14513.16</v>
      </c>
      <c r="F22" s="34">
        <f t="shared" si="3"/>
        <v>0.99994212484497724</v>
      </c>
    </row>
    <row r="23" spans="2:6" x14ac:dyDescent="0.25">
      <c r="B23" s="17" t="s">
        <v>5</v>
      </c>
      <c r="C23" s="18">
        <v>6000</v>
      </c>
      <c r="D23" s="18">
        <v>16567</v>
      </c>
      <c r="E23" s="18">
        <v>16565.48</v>
      </c>
      <c r="F23" s="34">
        <f t="shared" si="1"/>
        <v>0.9999082513430313</v>
      </c>
    </row>
    <row r="24" spans="2:6" x14ac:dyDescent="0.25">
      <c r="B24" s="17" t="s">
        <v>9</v>
      </c>
      <c r="C24" s="18">
        <v>0</v>
      </c>
      <c r="D24" s="18">
        <v>27362</v>
      </c>
      <c r="E24" s="18">
        <v>27358.639999999999</v>
      </c>
      <c r="F24" s="34">
        <f t="shared" si="1"/>
        <v>0.99987720195892116</v>
      </c>
    </row>
    <row r="25" spans="2:6" x14ac:dyDescent="0.25">
      <c r="B25" s="17" t="s">
        <v>10</v>
      </c>
      <c r="C25" s="18">
        <v>2067860</v>
      </c>
      <c r="D25" s="18">
        <v>3845531</v>
      </c>
      <c r="E25" s="18">
        <v>1042589.02</v>
      </c>
      <c r="F25" s="34">
        <f t="shared" si="1"/>
        <v>0.27111704989506002</v>
      </c>
    </row>
    <row r="26" spans="2:6" x14ac:dyDescent="0.25">
      <c r="B26" s="17" t="s">
        <v>11</v>
      </c>
      <c r="C26" s="18">
        <v>172912640</v>
      </c>
      <c r="D26" s="18">
        <v>180781032</v>
      </c>
      <c r="E26" s="18">
        <v>53034447.25</v>
      </c>
      <c r="F26" s="34">
        <f t="shared" si="1"/>
        <v>0.2933628968884302</v>
      </c>
    </row>
    <row r="27" spans="2:6" x14ac:dyDescent="0.25">
      <c r="B27" s="3" t="s">
        <v>13</v>
      </c>
      <c r="C27" s="4">
        <f>SUM(C28:C38)</f>
        <v>1048707000</v>
      </c>
      <c r="D27" s="4">
        <f t="shared" ref="D27:E27" si="4">SUM(D28:D38)</f>
        <v>969546351</v>
      </c>
      <c r="E27" s="4">
        <f t="shared" si="4"/>
        <v>231262673.92000005</v>
      </c>
      <c r="F27" s="7">
        <f t="shared" si="1"/>
        <v>0.23852668176356226</v>
      </c>
    </row>
    <row r="28" spans="2:6" x14ac:dyDescent="0.25">
      <c r="B28" s="15" t="s">
        <v>1</v>
      </c>
      <c r="C28" s="16">
        <v>230418401</v>
      </c>
      <c r="D28" s="16">
        <v>218008474</v>
      </c>
      <c r="E28" s="16">
        <v>39077805.579999976</v>
      </c>
      <c r="F28" s="33">
        <f t="shared" si="1"/>
        <v>0.17924902121006533</v>
      </c>
    </row>
    <row r="29" spans="2:6" x14ac:dyDescent="0.25">
      <c r="B29" s="17" t="s">
        <v>2</v>
      </c>
      <c r="C29" s="18">
        <v>78594189</v>
      </c>
      <c r="D29" s="18">
        <v>73497892</v>
      </c>
      <c r="E29" s="18">
        <v>17265721.07</v>
      </c>
      <c r="F29" s="34">
        <f t="shared" si="1"/>
        <v>0.23491450707184908</v>
      </c>
    </row>
    <row r="30" spans="2:6" x14ac:dyDescent="0.25">
      <c r="B30" s="17" t="s">
        <v>3</v>
      </c>
      <c r="C30" s="18">
        <v>103254986</v>
      </c>
      <c r="D30" s="18">
        <v>99906930</v>
      </c>
      <c r="E30" s="18">
        <v>20218091.020000003</v>
      </c>
      <c r="F30" s="34">
        <f t="shared" si="1"/>
        <v>0.20236925526587599</v>
      </c>
    </row>
    <row r="31" spans="2:6" x14ac:dyDescent="0.25">
      <c r="B31" s="17" t="s">
        <v>4</v>
      </c>
      <c r="C31" s="18">
        <v>32336940</v>
      </c>
      <c r="D31" s="18">
        <v>32510001</v>
      </c>
      <c r="E31" s="18">
        <v>5751207.9000000022</v>
      </c>
      <c r="F31" s="34">
        <f t="shared" si="1"/>
        <v>0.1769058050782589</v>
      </c>
    </row>
    <row r="32" spans="2:6" x14ac:dyDescent="0.25">
      <c r="B32" s="17" t="s">
        <v>5</v>
      </c>
      <c r="C32" s="18">
        <v>35414618</v>
      </c>
      <c r="D32" s="18">
        <v>34319734</v>
      </c>
      <c r="E32" s="18">
        <v>7115195.8200000012</v>
      </c>
      <c r="F32" s="34">
        <f t="shared" si="1"/>
        <v>0.20732083238174284</v>
      </c>
    </row>
    <row r="33" spans="2:6" x14ac:dyDescent="0.25">
      <c r="B33" s="17" t="s">
        <v>6</v>
      </c>
      <c r="C33" s="18">
        <v>19801828</v>
      </c>
      <c r="D33" s="18">
        <v>18823055</v>
      </c>
      <c r="E33" s="18">
        <v>5185558.9099999946</v>
      </c>
      <c r="F33" s="34">
        <f t="shared" si="1"/>
        <v>0.27548976029661471</v>
      </c>
    </row>
    <row r="34" spans="2:6" x14ac:dyDescent="0.25">
      <c r="B34" s="17" t="s">
        <v>7</v>
      </c>
      <c r="C34" s="18">
        <v>44132665</v>
      </c>
      <c r="D34" s="18">
        <v>48857419</v>
      </c>
      <c r="E34" s="18">
        <v>5739118.6499999976</v>
      </c>
      <c r="F34" s="34">
        <f t="shared" si="1"/>
        <v>0.11746667686232048</v>
      </c>
    </row>
    <row r="35" spans="2:6" x14ac:dyDescent="0.25">
      <c r="B35" s="17" t="s">
        <v>8</v>
      </c>
      <c r="C35" s="18">
        <v>6332304</v>
      </c>
      <c r="D35" s="18">
        <v>5533988</v>
      </c>
      <c r="E35" s="18">
        <v>1575448.0200000005</v>
      </c>
      <c r="F35" s="34">
        <f t="shared" si="1"/>
        <v>0.28468583957898003</v>
      </c>
    </row>
    <row r="36" spans="2:6" x14ac:dyDescent="0.25">
      <c r="B36" s="17" t="s">
        <v>9</v>
      </c>
      <c r="C36" s="18">
        <v>57070489</v>
      </c>
      <c r="D36" s="18">
        <v>55372976</v>
      </c>
      <c r="E36" s="18">
        <v>12703725.199999999</v>
      </c>
      <c r="F36" s="34">
        <f t="shared" ref="F36:F60" si="5">E36/D36</f>
        <v>0.2294210302151721</v>
      </c>
    </row>
    <row r="37" spans="2:6" x14ac:dyDescent="0.25">
      <c r="B37" s="17" t="s">
        <v>10</v>
      </c>
      <c r="C37" s="18">
        <v>185100031</v>
      </c>
      <c r="D37" s="18">
        <v>164323412</v>
      </c>
      <c r="E37" s="18">
        <v>35764846.94000002</v>
      </c>
      <c r="F37" s="34">
        <f t="shared" si="5"/>
        <v>0.21764912561577057</v>
      </c>
    </row>
    <row r="38" spans="2:6" x14ac:dyDescent="0.25">
      <c r="B38" s="19" t="s">
        <v>11</v>
      </c>
      <c r="C38" s="20">
        <v>256250549</v>
      </c>
      <c r="D38" s="20">
        <v>218392470</v>
      </c>
      <c r="E38" s="20">
        <v>80865954.810000032</v>
      </c>
      <c r="F38" s="35">
        <f t="shared" si="5"/>
        <v>0.37027812730905985</v>
      </c>
    </row>
    <row r="39" spans="2:6" x14ac:dyDescent="0.25">
      <c r="B39" s="3" t="s">
        <v>14</v>
      </c>
      <c r="C39" s="4">
        <f>+C40</f>
        <v>0</v>
      </c>
      <c r="D39" s="4">
        <f t="shared" ref="D39:E39" si="6">+D40</f>
        <v>2500000</v>
      </c>
      <c r="E39" s="4">
        <f t="shared" si="6"/>
        <v>0</v>
      </c>
      <c r="F39" s="7">
        <f t="shared" si="5"/>
        <v>0</v>
      </c>
    </row>
    <row r="40" spans="2:6" x14ac:dyDescent="0.25">
      <c r="B40" s="21" t="s">
        <v>10</v>
      </c>
      <c r="C40" s="22">
        <v>0</v>
      </c>
      <c r="D40" s="22">
        <v>2500000</v>
      </c>
      <c r="E40" s="22">
        <v>0</v>
      </c>
      <c r="F40" s="36">
        <f t="shared" si="5"/>
        <v>0</v>
      </c>
    </row>
    <row r="41" spans="2:6" x14ac:dyDescent="0.25">
      <c r="B41" s="3" t="s">
        <v>15</v>
      </c>
      <c r="C41" s="4">
        <f>+SUM(C42:C47)</f>
        <v>11307000</v>
      </c>
      <c r="D41" s="4">
        <f t="shared" ref="D41:E41" si="7">+SUM(D42:D47)</f>
        <v>36174624</v>
      </c>
      <c r="E41" s="4">
        <f t="shared" si="7"/>
        <v>14572245.68</v>
      </c>
      <c r="F41" s="7">
        <f t="shared" si="5"/>
        <v>0.40283060523310482</v>
      </c>
    </row>
    <row r="42" spans="2:6" x14ac:dyDescent="0.25">
      <c r="B42" s="15" t="s">
        <v>1</v>
      </c>
      <c r="C42" s="16">
        <v>795100</v>
      </c>
      <c r="D42" s="16">
        <v>15992612</v>
      </c>
      <c r="E42" s="16">
        <v>9008995</v>
      </c>
      <c r="F42" s="33">
        <f t="shared" si="5"/>
        <v>0.56332230157275121</v>
      </c>
    </row>
    <row r="43" spans="2:6" x14ac:dyDescent="0.25">
      <c r="B43" s="17" t="s">
        <v>2</v>
      </c>
      <c r="C43" s="18">
        <v>0</v>
      </c>
      <c r="D43" s="18">
        <v>186611</v>
      </c>
      <c r="E43" s="18">
        <v>123481</v>
      </c>
      <c r="F43" s="34">
        <f t="shared" ref="F43:F45" si="8">E43/D43</f>
        <v>0.66170268633681828</v>
      </c>
    </row>
    <row r="44" spans="2:6" x14ac:dyDescent="0.25">
      <c r="B44" s="17" t="s">
        <v>3</v>
      </c>
      <c r="C44" s="18">
        <v>0</v>
      </c>
      <c r="D44" s="18">
        <v>238401</v>
      </c>
      <c r="E44" s="18">
        <v>202807</v>
      </c>
      <c r="F44" s="34">
        <f t="shared" si="8"/>
        <v>0.85069693499607801</v>
      </c>
    </row>
    <row r="45" spans="2:6" x14ac:dyDescent="0.25">
      <c r="B45" s="17" t="s">
        <v>5</v>
      </c>
      <c r="C45" s="18">
        <v>0</v>
      </c>
      <c r="D45" s="18">
        <v>3000</v>
      </c>
      <c r="E45" s="18">
        <v>1365</v>
      </c>
      <c r="F45" s="34">
        <f t="shared" si="8"/>
        <v>0.45500000000000002</v>
      </c>
    </row>
    <row r="46" spans="2:6" x14ac:dyDescent="0.25">
      <c r="B46" s="17" t="s">
        <v>10</v>
      </c>
      <c r="C46" s="18">
        <v>825686</v>
      </c>
      <c r="D46" s="18">
        <v>4141239</v>
      </c>
      <c r="E46" s="18">
        <v>1961016.8499999999</v>
      </c>
      <c r="F46" s="34">
        <f t="shared" si="5"/>
        <v>0.47353385061813624</v>
      </c>
    </row>
    <row r="47" spans="2:6" x14ac:dyDescent="0.25">
      <c r="B47" s="17" t="s">
        <v>11</v>
      </c>
      <c r="C47" s="18">
        <v>9686214</v>
      </c>
      <c r="D47" s="18">
        <v>15612761</v>
      </c>
      <c r="E47" s="18">
        <v>3274580.8299999996</v>
      </c>
      <c r="F47" s="34">
        <f t="shared" si="5"/>
        <v>0.2097374596331808</v>
      </c>
    </row>
    <row r="48" spans="2:6" x14ac:dyDescent="0.25">
      <c r="B48" s="3" t="s">
        <v>16</v>
      </c>
      <c r="C48" s="4">
        <f>+SUM(C49:C59)</f>
        <v>993911712</v>
      </c>
      <c r="D48" s="4">
        <f t="shared" ref="D48:E48" si="9">+SUM(D49:D59)</f>
        <v>1039418157</v>
      </c>
      <c r="E48" s="4">
        <f t="shared" si="9"/>
        <v>41509328</v>
      </c>
      <c r="F48" s="7">
        <f t="shared" si="5"/>
        <v>3.9935157684569872E-2</v>
      </c>
    </row>
    <row r="49" spans="2:6" x14ac:dyDescent="0.25">
      <c r="B49" s="15" t="s">
        <v>1</v>
      </c>
      <c r="C49" s="16">
        <v>32390291</v>
      </c>
      <c r="D49" s="16">
        <v>33672249</v>
      </c>
      <c r="E49" s="16">
        <v>522173.15</v>
      </c>
      <c r="F49" s="33">
        <f t="shared" si="5"/>
        <v>1.5507522232922429E-2</v>
      </c>
    </row>
    <row r="50" spans="2:6" x14ac:dyDescent="0.25">
      <c r="B50" s="17" t="s">
        <v>2</v>
      </c>
      <c r="C50" s="18">
        <v>161046005</v>
      </c>
      <c r="D50" s="18">
        <v>176732828</v>
      </c>
      <c r="E50" s="18">
        <v>15841757.869999997</v>
      </c>
      <c r="F50" s="34">
        <f t="shared" ref="F50:F55" si="10">E50/D50</f>
        <v>8.963675876900469E-2</v>
      </c>
    </row>
    <row r="51" spans="2:6" x14ac:dyDescent="0.25">
      <c r="B51" s="17" t="s">
        <v>3</v>
      </c>
      <c r="C51" s="18">
        <v>20000000</v>
      </c>
      <c r="D51" s="18">
        <v>20001000</v>
      </c>
      <c r="E51" s="18">
        <v>0</v>
      </c>
      <c r="F51" s="34">
        <f t="shared" si="10"/>
        <v>0</v>
      </c>
    </row>
    <row r="52" spans="2:6" x14ac:dyDescent="0.25">
      <c r="B52" s="17" t="s">
        <v>4</v>
      </c>
      <c r="C52" s="18">
        <v>20000000</v>
      </c>
      <c r="D52" s="18">
        <v>20000000</v>
      </c>
      <c r="E52" s="18">
        <v>0</v>
      </c>
      <c r="F52" s="34">
        <f t="shared" si="10"/>
        <v>0</v>
      </c>
    </row>
    <row r="53" spans="2:6" x14ac:dyDescent="0.25">
      <c r="B53" s="17" t="s">
        <v>5</v>
      </c>
      <c r="C53" s="18">
        <v>10000000</v>
      </c>
      <c r="D53" s="18">
        <v>10115440</v>
      </c>
      <c r="E53" s="18">
        <v>0</v>
      </c>
      <c r="F53" s="34">
        <f t="shared" si="10"/>
        <v>0</v>
      </c>
    </row>
    <row r="54" spans="2:6" x14ac:dyDescent="0.25">
      <c r="B54" s="17" t="s">
        <v>6</v>
      </c>
      <c r="C54" s="18">
        <v>0</v>
      </c>
      <c r="D54" s="18">
        <v>96000</v>
      </c>
      <c r="E54" s="18">
        <v>0</v>
      </c>
      <c r="F54" s="34">
        <f t="shared" si="10"/>
        <v>0</v>
      </c>
    </row>
    <row r="55" spans="2:6" x14ac:dyDescent="0.25">
      <c r="B55" s="17" t="s">
        <v>7</v>
      </c>
      <c r="C55" s="18">
        <v>0</v>
      </c>
      <c r="D55" s="18">
        <v>6793324</v>
      </c>
      <c r="E55" s="18">
        <v>1556330.8200000003</v>
      </c>
      <c r="F55" s="34">
        <f t="shared" si="10"/>
        <v>0.22909709885764323</v>
      </c>
    </row>
    <row r="56" spans="2:6" x14ac:dyDescent="0.25">
      <c r="B56" s="17" t="s">
        <v>8</v>
      </c>
      <c r="C56" s="18">
        <v>0</v>
      </c>
      <c r="D56" s="18">
        <v>193036</v>
      </c>
      <c r="E56" s="18">
        <v>18000</v>
      </c>
      <c r="F56" s="34">
        <f t="shared" si="5"/>
        <v>9.3246855508817006E-2</v>
      </c>
    </row>
    <row r="57" spans="2:6" x14ac:dyDescent="0.25">
      <c r="B57" s="17" t="s">
        <v>9</v>
      </c>
      <c r="C57" s="18">
        <v>0</v>
      </c>
      <c r="D57" s="18">
        <v>290000</v>
      </c>
      <c r="E57" s="18">
        <v>0</v>
      </c>
      <c r="F57" s="34">
        <f t="shared" si="5"/>
        <v>0</v>
      </c>
    </row>
    <row r="58" spans="2:6" x14ac:dyDescent="0.25">
      <c r="B58" s="17" t="s">
        <v>10</v>
      </c>
      <c r="C58" s="18">
        <v>0</v>
      </c>
      <c r="D58" s="18">
        <v>8236259</v>
      </c>
      <c r="E58" s="18">
        <v>82310.28</v>
      </c>
      <c r="F58" s="34">
        <f t="shared" si="5"/>
        <v>9.9936488155605591E-3</v>
      </c>
    </row>
    <row r="59" spans="2:6" x14ac:dyDescent="0.25">
      <c r="B59" s="17" t="s">
        <v>11</v>
      </c>
      <c r="C59" s="18">
        <v>750475416</v>
      </c>
      <c r="D59" s="18">
        <v>763288021</v>
      </c>
      <c r="E59" s="18">
        <v>23488755.880000003</v>
      </c>
      <c r="F59" s="34">
        <f t="shared" si="5"/>
        <v>3.0773122640162597E-2</v>
      </c>
    </row>
    <row r="60" spans="2:6" x14ac:dyDescent="0.25">
      <c r="B60" s="5" t="s">
        <v>19</v>
      </c>
      <c r="C60" s="6">
        <f>+C48+C41+C39+C27+C18+C6</f>
        <v>4196614712</v>
      </c>
      <c r="D60" s="6">
        <f t="shared" ref="D60:E60" si="11">+D48+D41+D39+D27+D18+D6</f>
        <v>4248340409</v>
      </c>
      <c r="E60" s="6">
        <f t="shared" si="11"/>
        <v>759527810.43000031</v>
      </c>
      <c r="F60" s="9">
        <f t="shared" si="5"/>
        <v>0.17878223901760795</v>
      </c>
    </row>
    <row r="61" spans="2:6" x14ac:dyDescent="0.25">
      <c r="B61" s="1" t="s">
        <v>23</v>
      </c>
      <c r="C61" s="13"/>
      <c r="D61" s="13"/>
      <c r="E61" s="13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5"/>
  <sheetViews>
    <sheetView showGridLines="0" tabSelected="1" zoomScaleNormal="100" workbookViewId="0">
      <selection activeCell="C18" sqref="C18"/>
    </sheetView>
  </sheetViews>
  <sheetFormatPr baseColWidth="10" defaultRowHeight="15" x14ac:dyDescent="0.25"/>
  <cols>
    <col min="2" max="2" width="71.5703125" customWidth="1"/>
    <col min="5" max="5" width="12.7109375" customWidth="1"/>
  </cols>
  <sheetData>
    <row r="2" spans="2:6" ht="52.5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22</v>
      </c>
      <c r="F5" s="14" t="s">
        <v>21</v>
      </c>
    </row>
    <row r="6" spans="2:6" x14ac:dyDescent="0.25">
      <c r="B6" s="3" t="s">
        <v>0</v>
      </c>
      <c r="C6" s="4">
        <f>SUM(C7:C17)</f>
        <v>22613140</v>
      </c>
      <c r="D6" s="4">
        <f t="shared" ref="D6:E6" si="0">SUM(D7:D17)</f>
        <v>22663140</v>
      </c>
      <c r="E6" s="4">
        <f t="shared" si="0"/>
        <v>92075</v>
      </c>
      <c r="F6" s="7">
        <f t="shared" ref="F6:F44" si="1">E6/D6</f>
        <v>4.0627644712956813E-3</v>
      </c>
    </row>
    <row r="7" spans="2:6" x14ac:dyDescent="0.25">
      <c r="B7" s="15" t="s">
        <v>1</v>
      </c>
      <c r="C7" s="16">
        <v>660431</v>
      </c>
      <c r="D7" s="16">
        <v>660431</v>
      </c>
      <c r="E7" s="16">
        <v>0</v>
      </c>
      <c r="F7" s="37">
        <f t="shared" si="1"/>
        <v>0</v>
      </c>
    </row>
    <row r="8" spans="2:6" x14ac:dyDescent="0.25">
      <c r="B8" s="17" t="s">
        <v>2</v>
      </c>
      <c r="C8" s="18">
        <v>1771969</v>
      </c>
      <c r="D8" s="18">
        <v>1786424</v>
      </c>
      <c r="E8" s="18">
        <v>14455</v>
      </c>
      <c r="F8" s="38">
        <f t="shared" si="1"/>
        <v>8.0915840808229184E-3</v>
      </c>
    </row>
    <row r="9" spans="2:6" x14ac:dyDescent="0.25">
      <c r="B9" s="17" t="s">
        <v>3</v>
      </c>
      <c r="C9" s="18">
        <v>439744</v>
      </c>
      <c r="D9" s="18">
        <v>439744</v>
      </c>
      <c r="E9" s="18">
        <v>0</v>
      </c>
      <c r="F9" s="38">
        <f t="shared" si="1"/>
        <v>0</v>
      </c>
    </row>
    <row r="10" spans="2:6" x14ac:dyDescent="0.25">
      <c r="B10" s="17" t="s">
        <v>4</v>
      </c>
      <c r="C10" s="18">
        <v>78975</v>
      </c>
      <c r="D10" s="18">
        <v>78975</v>
      </c>
      <c r="E10" s="18">
        <v>0</v>
      </c>
      <c r="F10" s="38">
        <f t="shared" si="1"/>
        <v>0</v>
      </c>
    </row>
    <row r="11" spans="2:6" x14ac:dyDescent="0.25">
      <c r="B11" s="17" t="s">
        <v>5</v>
      </c>
      <c r="C11" s="18">
        <v>492058</v>
      </c>
      <c r="D11" s="18">
        <v>492058</v>
      </c>
      <c r="E11" s="18">
        <v>0</v>
      </c>
      <c r="F11" s="38">
        <f t="shared" si="1"/>
        <v>0</v>
      </c>
    </row>
    <row r="12" spans="2:6" x14ac:dyDescent="0.25">
      <c r="B12" s="17" t="s">
        <v>6</v>
      </c>
      <c r="C12" s="18">
        <v>77560</v>
      </c>
      <c r="D12" s="18">
        <v>77560</v>
      </c>
      <c r="E12" s="18">
        <v>0</v>
      </c>
      <c r="F12" s="38">
        <f t="shared" si="1"/>
        <v>0</v>
      </c>
    </row>
    <row r="13" spans="2:6" x14ac:dyDescent="0.25">
      <c r="B13" s="17" t="s">
        <v>7</v>
      </c>
      <c r="C13" s="18">
        <v>82733</v>
      </c>
      <c r="D13" s="18">
        <v>83914</v>
      </c>
      <c r="E13" s="18">
        <v>1181</v>
      </c>
      <c r="F13" s="38">
        <f t="shared" si="1"/>
        <v>1.4073932835998761E-2</v>
      </c>
    </row>
    <row r="14" spans="2:6" x14ac:dyDescent="0.25">
      <c r="B14" s="17" t="s">
        <v>8</v>
      </c>
      <c r="C14" s="18">
        <v>1426715</v>
      </c>
      <c r="D14" s="18">
        <v>1426715</v>
      </c>
      <c r="E14" s="18">
        <v>1815</v>
      </c>
      <c r="F14" s="38">
        <f t="shared" si="1"/>
        <v>1.2721531630353645E-3</v>
      </c>
    </row>
    <row r="15" spans="2:6" x14ac:dyDescent="0.25">
      <c r="B15" s="17" t="s">
        <v>9</v>
      </c>
      <c r="C15" s="18">
        <v>263136</v>
      </c>
      <c r="D15" s="18">
        <v>263136</v>
      </c>
      <c r="E15" s="18">
        <v>0</v>
      </c>
      <c r="F15" s="38">
        <f t="shared" si="1"/>
        <v>0</v>
      </c>
    </row>
    <row r="16" spans="2:6" x14ac:dyDescent="0.25">
      <c r="B16" s="17" t="s">
        <v>10</v>
      </c>
      <c r="C16" s="18">
        <v>1494834</v>
      </c>
      <c r="D16" s="18">
        <v>1529198</v>
      </c>
      <c r="E16" s="18">
        <v>59364</v>
      </c>
      <c r="F16" s="38">
        <f t="shared" si="1"/>
        <v>3.882034896723642E-2</v>
      </c>
    </row>
    <row r="17" spans="2:6" x14ac:dyDescent="0.25">
      <c r="B17" s="19" t="s">
        <v>11</v>
      </c>
      <c r="C17" s="20">
        <v>15824985</v>
      </c>
      <c r="D17" s="20">
        <v>15824985</v>
      </c>
      <c r="E17" s="20">
        <v>15260</v>
      </c>
      <c r="F17" s="39">
        <f t="shared" si="1"/>
        <v>9.6429791244667846E-4</v>
      </c>
    </row>
    <row r="18" spans="2:6" x14ac:dyDescent="0.25">
      <c r="B18" s="3" t="s">
        <v>12</v>
      </c>
      <c r="C18" s="4">
        <f>SUM(C19:C20)</f>
        <v>722000</v>
      </c>
      <c r="D18" s="4">
        <f t="shared" ref="D18:E18" si="2">SUM(D19:D20)</f>
        <v>1049157</v>
      </c>
      <c r="E18" s="4">
        <f t="shared" si="2"/>
        <v>0</v>
      </c>
      <c r="F18" s="7">
        <f t="shared" si="1"/>
        <v>0</v>
      </c>
    </row>
    <row r="19" spans="2:6" x14ac:dyDescent="0.25">
      <c r="B19" s="15" t="s">
        <v>10</v>
      </c>
      <c r="C19" s="16">
        <v>650000</v>
      </c>
      <c r="D19" s="16">
        <v>650000</v>
      </c>
      <c r="E19" s="16">
        <v>0</v>
      </c>
      <c r="F19" s="37">
        <f t="shared" si="1"/>
        <v>0</v>
      </c>
    </row>
    <row r="20" spans="2:6" x14ac:dyDescent="0.25">
      <c r="B20" s="19" t="s">
        <v>11</v>
      </c>
      <c r="C20" s="20">
        <v>72000</v>
      </c>
      <c r="D20" s="20">
        <v>399157</v>
      </c>
      <c r="E20" s="20">
        <v>0</v>
      </c>
      <c r="F20" s="39">
        <f t="shared" si="1"/>
        <v>0</v>
      </c>
    </row>
    <row r="21" spans="2:6" x14ac:dyDescent="0.25">
      <c r="B21" s="3" t="s">
        <v>13</v>
      </c>
      <c r="C21" s="4">
        <f>+SUM(C22:C32)</f>
        <v>323691750</v>
      </c>
      <c r="D21" s="4">
        <f t="shared" ref="D21:E21" si="3">+SUM(D22:D32)</f>
        <v>379915436</v>
      </c>
      <c r="E21" s="4">
        <f t="shared" si="3"/>
        <v>49055776.589999989</v>
      </c>
      <c r="F21" s="7">
        <f t="shared" si="1"/>
        <v>0.12912288351979462</v>
      </c>
    </row>
    <row r="22" spans="2:6" x14ac:dyDescent="0.25">
      <c r="B22" s="15" t="s">
        <v>1</v>
      </c>
      <c r="C22" s="16">
        <v>5339530</v>
      </c>
      <c r="D22" s="16">
        <v>5692627</v>
      </c>
      <c r="E22" s="16">
        <v>707036.98</v>
      </c>
      <c r="F22" s="37">
        <f t="shared" si="1"/>
        <v>0.12420223211533093</v>
      </c>
    </row>
    <row r="23" spans="2:6" x14ac:dyDescent="0.25">
      <c r="B23" s="17" t="s">
        <v>2</v>
      </c>
      <c r="C23" s="18">
        <v>7834002</v>
      </c>
      <c r="D23" s="18">
        <v>8527013</v>
      </c>
      <c r="E23" s="18">
        <v>849579.84999999986</v>
      </c>
      <c r="F23" s="38">
        <f t="shared" si="1"/>
        <v>9.9633933946154399E-2</v>
      </c>
    </row>
    <row r="24" spans="2:6" x14ac:dyDescent="0.25">
      <c r="B24" s="17" t="s">
        <v>3</v>
      </c>
      <c r="C24" s="18">
        <v>2193444</v>
      </c>
      <c r="D24" s="18">
        <v>2986902</v>
      </c>
      <c r="E24" s="18">
        <v>244191.85</v>
      </c>
      <c r="F24" s="38">
        <f t="shared" si="1"/>
        <v>8.1754222267754348E-2</v>
      </c>
    </row>
    <row r="25" spans="2:6" x14ac:dyDescent="0.25">
      <c r="B25" s="17" t="s">
        <v>4</v>
      </c>
      <c r="C25" s="18">
        <v>2364448</v>
      </c>
      <c r="D25" s="18">
        <v>2994777</v>
      </c>
      <c r="E25" s="18">
        <v>1288042.82</v>
      </c>
      <c r="F25" s="38">
        <f t="shared" si="1"/>
        <v>0.43009640450691322</v>
      </c>
    </row>
    <row r="26" spans="2:6" x14ac:dyDescent="0.25">
      <c r="B26" s="17" t="s">
        <v>5</v>
      </c>
      <c r="C26" s="18">
        <v>2951324</v>
      </c>
      <c r="D26" s="18">
        <v>2987252</v>
      </c>
      <c r="E26" s="18">
        <v>258068.26</v>
      </c>
      <c r="F26" s="38">
        <f t="shared" si="1"/>
        <v>8.6389852613706519E-2</v>
      </c>
    </row>
    <row r="27" spans="2:6" x14ac:dyDescent="0.25">
      <c r="B27" s="17" t="s">
        <v>6</v>
      </c>
      <c r="C27" s="18">
        <v>1163579</v>
      </c>
      <c r="D27" s="18">
        <v>1009703</v>
      </c>
      <c r="E27" s="18">
        <v>119704.72</v>
      </c>
      <c r="F27" s="38">
        <f t="shared" si="1"/>
        <v>0.1185543867850249</v>
      </c>
    </row>
    <row r="28" spans="2:6" x14ac:dyDescent="0.25">
      <c r="B28" s="17" t="s">
        <v>7</v>
      </c>
      <c r="C28" s="18">
        <v>1208910</v>
      </c>
      <c r="D28" s="18">
        <v>1292942</v>
      </c>
      <c r="E28" s="18">
        <v>141256.73000000001</v>
      </c>
      <c r="F28" s="38">
        <f t="shared" si="1"/>
        <v>0.10925217836530951</v>
      </c>
    </row>
    <row r="29" spans="2:6" x14ac:dyDescent="0.25">
      <c r="B29" s="17" t="s">
        <v>8</v>
      </c>
      <c r="C29" s="18">
        <v>160842</v>
      </c>
      <c r="D29" s="18">
        <v>188084</v>
      </c>
      <c r="E29" s="18">
        <v>13841.5</v>
      </c>
      <c r="F29" s="38">
        <f t="shared" si="1"/>
        <v>7.3592118415176197E-2</v>
      </c>
    </row>
    <row r="30" spans="2:6" x14ac:dyDescent="0.25">
      <c r="B30" s="17" t="s">
        <v>9</v>
      </c>
      <c r="C30" s="18">
        <v>796280</v>
      </c>
      <c r="D30" s="18">
        <v>1057718</v>
      </c>
      <c r="E30" s="18">
        <v>76690.549999999988</v>
      </c>
      <c r="F30" s="38">
        <f t="shared" si="1"/>
        <v>7.2505667862322459E-2</v>
      </c>
    </row>
    <row r="31" spans="2:6" x14ac:dyDescent="0.25">
      <c r="B31" s="17" t="s">
        <v>10</v>
      </c>
      <c r="C31" s="18">
        <v>47242627</v>
      </c>
      <c r="D31" s="18">
        <v>102952013</v>
      </c>
      <c r="E31" s="18">
        <v>6362856.1699999981</v>
      </c>
      <c r="F31" s="38">
        <f t="shared" si="1"/>
        <v>6.1804096729997871E-2</v>
      </c>
    </row>
    <row r="32" spans="2:6" x14ac:dyDescent="0.25">
      <c r="B32" s="19" t="s">
        <v>11</v>
      </c>
      <c r="C32" s="20">
        <v>252436764</v>
      </c>
      <c r="D32" s="20">
        <v>250226405</v>
      </c>
      <c r="E32" s="20">
        <v>38994507.159999989</v>
      </c>
      <c r="F32" s="39">
        <f t="shared" si="1"/>
        <v>0.15583689962695979</v>
      </c>
    </row>
    <row r="33" spans="2:6" x14ac:dyDescent="0.25">
      <c r="B33" s="3" t="s">
        <v>15</v>
      </c>
      <c r="C33" s="4">
        <f>+SUM(C34:C35)</f>
        <v>4033634</v>
      </c>
      <c r="D33" s="4">
        <f>+SUM(D34:D35)</f>
        <v>6153567</v>
      </c>
      <c r="E33" s="4">
        <f>+SUM(E34:E35)</f>
        <v>2044498.95</v>
      </c>
      <c r="F33" s="7">
        <f t="shared" si="1"/>
        <v>0.33224615089101978</v>
      </c>
    </row>
    <row r="34" spans="2:6" x14ac:dyDescent="0.25">
      <c r="B34" s="15" t="s">
        <v>10</v>
      </c>
      <c r="C34" s="16">
        <v>3793634</v>
      </c>
      <c r="D34" s="16">
        <v>5812878</v>
      </c>
      <c r="E34" s="16">
        <v>1937560.55</v>
      </c>
      <c r="F34" s="37">
        <f t="shared" si="1"/>
        <v>0.33332207385050916</v>
      </c>
    </row>
    <row r="35" spans="2:6" x14ac:dyDescent="0.25">
      <c r="B35" s="17" t="s">
        <v>11</v>
      </c>
      <c r="C35" s="18">
        <v>240000</v>
      </c>
      <c r="D35" s="18">
        <v>340689</v>
      </c>
      <c r="E35" s="18">
        <v>106938.40000000001</v>
      </c>
      <c r="F35" s="38">
        <f t="shared" si="1"/>
        <v>0.31388861982629324</v>
      </c>
    </row>
    <row r="36" spans="2:6" x14ac:dyDescent="0.25">
      <c r="B36" s="3" t="s">
        <v>16</v>
      </c>
      <c r="C36" s="4">
        <f>+SUM(C37:C43)</f>
        <v>8206699</v>
      </c>
      <c r="D36" s="4">
        <f>+SUM(D37:D43)</f>
        <v>14749455</v>
      </c>
      <c r="E36" s="4">
        <f>+SUM(E37:E43)</f>
        <v>297436.67</v>
      </c>
      <c r="F36" s="7">
        <f t="shared" si="1"/>
        <v>2.0165943080608741E-2</v>
      </c>
    </row>
    <row r="37" spans="2:6" x14ac:dyDescent="0.25">
      <c r="B37" s="15" t="s">
        <v>1</v>
      </c>
      <c r="C37" s="16">
        <v>500</v>
      </c>
      <c r="D37" s="16">
        <v>4564</v>
      </c>
      <c r="E37" s="16">
        <v>0</v>
      </c>
      <c r="F37" s="37">
        <f t="shared" si="1"/>
        <v>0</v>
      </c>
    </row>
    <row r="38" spans="2:6" x14ac:dyDescent="0.25">
      <c r="B38" s="17" t="s">
        <v>2</v>
      </c>
      <c r="C38" s="18">
        <v>1626940</v>
      </c>
      <c r="D38" s="18">
        <v>1666790</v>
      </c>
      <c r="E38" s="18">
        <v>83211.199999999997</v>
      </c>
      <c r="F38" s="38">
        <f t="shared" si="1"/>
        <v>4.9923025696098487E-2</v>
      </c>
    </row>
    <row r="39" spans="2:6" x14ac:dyDescent="0.25">
      <c r="B39" s="17" t="s">
        <v>5</v>
      </c>
      <c r="C39" s="18">
        <v>89994</v>
      </c>
      <c r="D39" s="18">
        <v>322237</v>
      </c>
      <c r="E39" s="18">
        <v>0</v>
      </c>
      <c r="F39" s="38">
        <f t="shared" si="1"/>
        <v>0</v>
      </c>
    </row>
    <row r="40" spans="2:6" x14ac:dyDescent="0.25">
      <c r="B40" s="17" t="s">
        <v>6</v>
      </c>
      <c r="C40" s="18">
        <v>0</v>
      </c>
      <c r="D40" s="18">
        <v>253690</v>
      </c>
      <c r="E40" s="18">
        <v>0</v>
      </c>
      <c r="F40" s="38">
        <f t="shared" si="1"/>
        <v>0</v>
      </c>
    </row>
    <row r="41" spans="2:6" x14ac:dyDescent="0.25">
      <c r="B41" s="17" t="s">
        <v>8</v>
      </c>
      <c r="C41" s="18">
        <v>0</v>
      </c>
      <c r="D41" s="18">
        <v>42000</v>
      </c>
      <c r="E41" s="18">
        <v>0</v>
      </c>
      <c r="F41" s="38">
        <f t="shared" ref="F41" si="4">E41/D41</f>
        <v>0</v>
      </c>
    </row>
    <row r="42" spans="2:6" x14ac:dyDescent="0.25">
      <c r="B42" s="17" t="s">
        <v>10</v>
      </c>
      <c r="C42" s="18">
        <v>3667150</v>
      </c>
      <c r="D42" s="18">
        <v>7178337</v>
      </c>
      <c r="E42" s="18">
        <v>170502.21</v>
      </c>
      <c r="F42" s="38">
        <f t="shared" si="1"/>
        <v>2.3752327314808429E-2</v>
      </c>
    </row>
    <row r="43" spans="2:6" x14ac:dyDescent="0.25">
      <c r="B43" s="17" t="s">
        <v>11</v>
      </c>
      <c r="C43" s="18">
        <v>2822115</v>
      </c>
      <c r="D43" s="18">
        <v>5281837</v>
      </c>
      <c r="E43" s="18">
        <v>43723.26</v>
      </c>
      <c r="F43" s="38">
        <f t="shared" si="1"/>
        <v>8.2780403863277115E-3</v>
      </c>
    </row>
    <row r="44" spans="2:6" x14ac:dyDescent="0.25">
      <c r="B44" s="5" t="s">
        <v>19</v>
      </c>
      <c r="C44" s="6">
        <f>+C36+C33+C21+C18+C6</f>
        <v>359267223</v>
      </c>
      <c r="D44" s="6">
        <f>+D36+D33+D21+D18+D6</f>
        <v>424530755</v>
      </c>
      <c r="E44" s="6">
        <f>+E36+E33+E21+E18+E6</f>
        <v>51489787.209999986</v>
      </c>
      <c r="F44" s="9">
        <f t="shared" si="1"/>
        <v>0.12128635347043346</v>
      </c>
    </row>
    <row r="45" spans="2:6" x14ac:dyDescent="0.25">
      <c r="B45" s="1" t="s">
        <v>23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tabSelected="1" zoomScaleNormal="100" workbookViewId="0">
      <selection activeCell="C18" sqref="C18"/>
    </sheetView>
  </sheetViews>
  <sheetFormatPr baseColWidth="10" defaultRowHeight="15" x14ac:dyDescent="0.25"/>
  <cols>
    <col min="2" max="2" width="68.140625" customWidth="1"/>
    <col min="5" max="5" width="13.42578125" customWidth="1"/>
  </cols>
  <sheetData>
    <row r="2" spans="2:6" ht="70.5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22</v>
      </c>
      <c r="F5" s="14" t="s">
        <v>21</v>
      </c>
    </row>
    <row r="6" spans="2:6" x14ac:dyDescent="0.25">
      <c r="B6" s="3" t="s">
        <v>16</v>
      </c>
      <c r="C6" s="4">
        <f>+SUM(C7:C8)</f>
        <v>16066664</v>
      </c>
      <c r="D6" s="4">
        <f t="shared" ref="D6:E6" si="0">+SUM(D7:D8)</f>
        <v>16066664</v>
      </c>
      <c r="E6" s="4">
        <f t="shared" si="0"/>
        <v>2463527.3199999998</v>
      </c>
      <c r="F6" s="7">
        <f>E6/D6</f>
        <v>0.15333160138283838</v>
      </c>
    </row>
    <row r="7" spans="2:6" x14ac:dyDescent="0.25">
      <c r="B7" s="15" t="s">
        <v>1</v>
      </c>
      <c r="C7" s="16">
        <v>2390291</v>
      </c>
      <c r="D7" s="16">
        <v>2390291</v>
      </c>
      <c r="E7" s="16">
        <v>220177.89</v>
      </c>
      <c r="F7" s="37">
        <f>E7/D7</f>
        <v>9.2113424683438125E-2</v>
      </c>
    </row>
    <row r="8" spans="2:6" x14ac:dyDescent="0.25">
      <c r="B8" s="19" t="s">
        <v>2</v>
      </c>
      <c r="C8" s="20">
        <v>13676373</v>
      </c>
      <c r="D8" s="20">
        <v>13676373</v>
      </c>
      <c r="E8" s="20">
        <v>2243349.4299999997</v>
      </c>
      <c r="F8" s="39">
        <f>E8/D8</f>
        <v>0.16403102123640528</v>
      </c>
    </row>
    <row r="9" spans="2:6" x14ac:dyDescent="0.25">
      <c r="B9" s="5" t="s">
        <v>19</v>
      </c>
      <c r="C9" s="6">
        <f>+C6</f>
        <v>16066664</v>
      </c>
      <c r="D9" s="6">
        <f t="shared" ref="D9:E9" si="1">+D6</f>
        <v>16066664</v>
      </c>
      <c r="E9" s="6">
        <f t="shared" si="1"/>
        <v>2463527.3199999998</v>
      </c>
      <c r="F9" s="9">
        <f>E9/D9</f>
        <v>0.15333160138283838</v>
      </c>
    </row>
    <row r="10" spans="2:6" x14ac:dyDescent="0.25">
      <c r="B10" s="1" t="s">
        <v>23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tabSelected="1" zoomScaleNormal="100" workbookViewId="0">
      <selection activeCell="C18" sqref="C18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43" t="s">
        <v>24</v>
      </c>
      <c r="C2" s="43"/>
      <c r="D2" s="43"/>
      <c r="E2" s="43"/>
      <c r="F2" s="43"/>
    </row>
    <row r="5" spans="2:6" ht="38.25" x14ac:dyDescent="0.25">
      <c r="B5" s="10" t="s">
        <v>20</v>
      </c>
      <c r="C5" s="10" t="s">
        <v>17</v>
      </c>
      <c r="D5" s="10" t="s">
        <v>18</v>
      </c>
      <c r="E5" s="14" t="s">
        <v>22</v>
      </c>
      <c r="F5" s="14" t="s">
        <v>21</v>
      </c>
    </row>
    <row r="6" spans="2:6" x14ac:dyDescent="0.25">
      <c r="B6" s="3" t="s">
        <v>12</v>
      </c>
      <c r="C6" s="4">
        <f>+C7</f>
        <v>0</v>
      </c>
      <c r="D6" s="4">
        <f t="shared" ref="D6:E6" si="0">+D7</f>
        <v>100000</v>
      </c>
      <c r="E6" s="4">
        <f t="shared" si="0"/>
        <v>0</v>
      </c>
      <c r="F6" s="7">
        <f t="shared" ref="F6:F7" si="1">E6/D6</f>
        <v>0</v>
      </c>
    </row>
    <row r="7" spans="2:6" x14ac:dyDescent="0.25">
      <c r="B7" s="40" t="s">
        <v>11</v>
      </c>
      <c r="C7" s="16">
        <v>0</v>
      </c>
      <c r="D7" s="16">
        <v>100000</v>
      </c>
      <c r="E7" s="16">
        <v>0</v>
      </c>
      <c r="F7" s="37">
        <f t="shared" si="1"/>
        <v>0</v>
      </c>
    </row>
    <row r="8" spans="2:6" x14ac:dyDescent="0.25">
      <c r="B8" s="3" t="s">
        <v>13</v>
      </c>
      <c r="C8" s="4">
        <f>SUM(C9:C16)</f>
        <v>0</v>
      </c>
      <c r="D8" s="4">
        <f t="shared" ref="D8:E8" si="2">SUM(D9:D16)</f>
        <v>115601920</v>
      </c>
      <c r="E8" s="4">
        <f t="shared" si="2"/>
        <v>15795509.34</v>
      </c>
      <c r="F8" s="7">
        <f t="shared" ref="F8:F32" si="3">E8/D8</f>
        <v>0.13663708474738134</v>
      </c>
    </row>
    <row r="9" spans="2:6" x14ac:dyDescent="0.25">
      <c r="B9" s="40" t="s">
        <v>1</v>
      </c>
      <c r="C9" s="16">
        <v>0</v>
      </c>
      <c r="D9" s="16">
        <v>3323330</v>
      </c>
      <c r="E9" s="16">
        <v>224034.85</v>
      </c>
      <c r="F9" s="37">
        <f t="shared" si="3"/>
        <v>6.7412760694845239E-2</v>
      </c>
    </row>
    <row r="10" spans="2:6" x14ac:dyDescent="0.25">
      <c r="B10" s="41" t="s">
        <v>2</v>
      </c>
      <c r="C10" s="18">
        <v>0</v>
      </c>
      <c r="D10" s="18">
        <v>13648424</v>
      </c>
      <c r="E10" s="18">
        <v>1990165.98</v>
      </c>
      <c r="F10" s="38">
        <f t="shared" si="3"/>
        <v>0.14581654116255474</v>
      </c>
    </row>
    <row r="11" spans="2:6" x14ac:dyDescent="0.25">
      <c r="B11" s="41" t="s">
        <v>3</v>
      </c>
      <c r="C11" s="18">
        <v>0</v>
      </c>
      <c r="D11" s="18">
        <v>7424185</v>
      </c>
      <c r="E11" s="18">
        <v>410414.47</v>
      </c>
      <c r="F11" s="38">
        <f t="shared" si="3"/>
        <v>5.528074394697869E-2</v>
      </c>
    </row>
    <row r="12" spans="2:6" x14ac:dyDescent="0.25">
      <c r="B12" s="41" t="s">
        <v>4</v>
      </c>
      <c r="C12" s="18">
        <v>0</v>
      </c>
      <c r="D12" s="18">
        <v>424835</v>
      </c>
      <c r="E12" s="18">
        <v>27689.439999999999</v>
      </c>
      <c r="F12" s="38">
        <f t="shared" si="3"/>
        <v>6.5176927513034472E-2</v>
      </c>
    </row>
    <row r="13" spans="2:6" x14ac:dyDescent="0.25">
      <c r="B13" s="41" t="s">
        <v>5</v>
      </c>
      <c r="C13" s="18">
        <v>0</v>
      </c>
      <c r="D13" s="18">
        <v>1967759</v>
      </c>
      <c r="E13" s="18">
        <v>262114.26</v>
      </c>
      <c r="F13" s="38">
        <f t="shared" si="3"/>
        <v>0.13320445237450318</v>
      </c>
    </row>
    <row r="14" spans="2:6" x14ac:dyDescent="0.25">
      <c r="B14" s="41" t="s">
        <v>6</v>
      </c>
      <c r="C14" s="18">
        <v>0</v>
      </c>
      <c r="D14" s="18">
        <v>1770890</v>
      </c>
      <c r="E14" s="18">
        <v>59227.96</v>
      </c>
      <c r="F14" s="38">
        <f t="shared" si="3"/>
        <v>3.3445307161935521E-2</v>
      </c>
    </row>
    <row r="15" spans="2:6" x14ac:dyDescent="0.25">
      <c r="B15" s="41" t="s">
        <v>10</v>
      </c>
      <c r="C15" s="18">
        <v>0</v>
      </c>
      <c r="D15" s="18">
        <v>7281185</v>
      </c>
      <c r="E15" s="18">
        <v>942682.07000000007</v>
      </c>
      <c r="F15" s="38">
        <f t="shared" si="3"/>
        <v>0.12946822117553669</v>
      </c>
    </row>
    <row r="16" spans="2:6" x14ac:dyDescent="0.25">
      <c r="B16" s="41" t="s">
        <v>11</v>
      </c>
      <c r="C16" s="18">
        <v>0</v>
      </c>
      <c r="D16" s="18">
        <v>79761312</v>
      </c>
      <c r="E16" s="18">
        <v>11879180.310000001</v>
      </c>
      <c r="F16" s="38">
        <f t="shared" si="3"/>
        <v>0.14893411369662526</v>
      </c>
    </row>
    <row r="17" spans="2:6" x14ac:dyDescent="0.25">
      <c r="B17" s="3" t="s">
        <v>15</v>
      </c>
      <c r="C17" s="4">
        <f>SUM(C18:C20)</f>
        <v>0</v>
      </c>
      <c r="D17" s="4">
        <f t="shared" ref="D17:E17" si="4">SUM(D18:D20)</f>
        <v>109717</v>
      </c>
      <c r="E17" s="4">
        <f t="shared" si="4"/>
        <v>0</v>
      </c>
      <c r="F17" s="7">
        <f t="shared" si="3"/>
        <v>0</v>
      </c>
    </row>
    <row r="18" spans="2:6" x14ac:dyDescent="0.25">
      <c r="B18" s="41" t="s">
        <v>1</v>
      </c>
      <c r="C18" s="18">
        <v>0</v>
      </c>
      <c r="D18" s="18">
        <v>8927</v>
      </c>
      <c r="E18" s="18">
        <v>0</v>
      </c>
      <c r="F18" s="38">
        <f t="shared" ref="F18:F20" si="5">E18/D18</f>
        <v>0</v>
      </c>
    </row>
    <row r="19" spans="2:6" x14ac:dyDescent="0.25">
      <c r="B19" s="41" t="s">
        <v>2</v>
      </c>
      <c r="C19" s="18">
        <v>0</v>
      </c>
      <c r="D19" s="18">
        <v>1253</v>
      </c>
      <c r="E19" s="18">
        <v>0</v>
      </c>
      <c r="F19" s="38">
        <f t="shared" si="5"/>
        <v>0</v>
      </c>
    </row>
    <row r="20" spans="2:6" x14ac:dyDescent="0.25">
      <c r="B20" s="41" t="s">
        <v>11</v>
      </c>
      <c r="C20" s="18">
        <v>0</v>
      </c>
      <c r="D20" s="18">
        <v>99537</v>
      </c>
      <c r="E20" s="18">
        <v>0</v>
      </c>
      <c r="F20" s="38">
        <f t="shared" si="5"/>
        <v>0</v>
      </c>
    </row>
    <row r="21" spans="2:6" x14ac:dyDescent="0.25">
      <c r="B21" s="3" t="s">
        <v>16</v>
      </c>
      <c r="C21" s="4">
        <f>SUM(C22:C31)</f>
        <v>0</v>
      </c>
      <c r="D21" s="4">
        <f t="shared" ref="D21:E21" si="6">SUM(D22:D31)</f>
        <v>20489067</v>
      </c>
      <c r="E21" s="4">
        <f t="shared" si="6"/>
        <v>57900</v>
      </c>
      <c r="F21" s="7">
        <f t="shared" si="3"/>
        <v>2.8258973432025969E-3</v>
      </c>
    </row>
    <row r="22" spans="2:6" x14ac:dyDescent="0.25">
      <c r="B22" s="40" t="s">
        <v>1</v>
      </c>
      <c r="C22" s="16">
        <v>0</v>
      </c>
      <c r="D22" s="16">
        <v>39044</v>
      </c>
      <c r="E22" s="16">
        <v>0</v>
      </c>
      <c r="F22" s="37">
        <f t="shared" si="3"/>
        <v>0</v>
      </c>
    </row>
    <row r="23" spans="2:6" x14ac:dyDescent="0.25">
      <c r="B23" s="41" t="s">
        <v>2</v>
      </c>
      <c r="C23" s="18">
        <v>0</v>
      </c>
      <c r="D23" s="18">
        <v>2837532</v>
      </c>
      <c r="E23" s="18">
        <v>0</v>
      </c>
      <c r="F23" s="38">
        <f t="shared" ref="F23:F28" si="7">E23/D23</f>
        <v>0</v>
      </c>
    </row>
    <row r="24" spans="2:6" x14ac:dyDescent="0.25">
      <c r="B24" s="41" t="s">
        <v>3</v>
      </c>
      <c r="C24" s="18">
        <v>0</v>
      </c>
      <c r="D24" s="18">
        <v>1312612</v>
      </c>
      <c r="E24" s="18">
        <v>0</v>
      </c>
      <c r="F24" s="38">
        <f t="shared" si="7"/>
        <v>0</v>
      </c>
    </row>
    <row r="25" spans="2:6" x14ac:dyDescent="0.25">
      <c r="B25" s="41" t="s">
        <v>4</v>
      </c>
      <c r="C25" s="18">
        <v>0</v>
      </c>
      <c r="D25" s="18">
        <v>36867</v>
      </c>
      <c r="E25" s="18">
        <v>0</v>
      </c>
      <c r="F25" s="38">
        <f t="shared" si="7"/>
        <v>0</v>
      </c>
    </row>
    <row r="26" spans="2:6" x14ac:dyDescent="0.25">
      <c r="B26" s="41" t="s">
        <v>5</v>
      </c>
      <c r="C26" s="18">
        <v>0</v>
      </c>
      <c r="D26" s="18">
        <v>80000</v>
      </c>
      <c r="E26" s="18">
        <v>0</v>
      </c>
      <c r="F26" s="38">
        <f t="shared" si="7"/>
        <v>0</v>
      </c>
    </row>
    <row r="27" spans="2:6" x14ac:dyDescent="0.25">
      <c r="B27" s="41" t="s">
        <v>6</v>
      </c>
      <c r="C27" s="18">
        <v>0</v>
      </c>
      <c r="D27" s="18">
        <v>700000</v>
      </c>
      <c r="E27" s="18">
        <v>0</v>
      </c>
      <c r="F27" s="38">
        <f t="shared" si="7"/>
        <v>0</v>
      </c>
    </row>
    <row r="28" spans="2:6" x14ac:dyDescent="0.25">
      <c r="B28" s="41" t="s">
        <v>7</v>
      </c>
      <c r="C28" s="18">
        <v>0</v>
      </c>
      <c r="D28" s="18">
        <v>96724</v>
      </c>
      <c r="E28" s="18">
        <v>0</v>
      </c>
      <c r="F28" s="38">
        <f t="shared" si="7"/>
        <v>0</v>
      </c>
    </row>
    <row r="29" spans="2:6" x14ac:dyDescent="0.25">
      <c r="B29" s="41" t="s">
        <v>9</v>
      </c>
      <c r="C29" s="18">
        <v>0</v>
      </c>
      <c r="D29" s="18">
        <v>400000</v>
      </c>
      <c r="E29" s="18">
        <v>0</v>
      </c>
      <c r="F29" s="38">
        <f t="shared" si="3"/>
        <v>0</v>
      </c>
    </row>
    <row r="30" spans="2:6" x14ac:dyDescent="0.25">
      <c r="B30" s="41" t="s">
        <v>10</v>
      </c>
      <c r="C30" s="18">
        <v>0</v>
      </c>
      <c r="D30" s="18">
        <v>4463774</v>
      </c>
      <c r="E30" s="18">
        <v>0</v>
      </c>
      <c r="F30" s="38">
        <f t="shared" si="3"/>
        <v>0</v>
      </c>
    </row>
    <row r="31" spans="2:6" x14ac:dyDescent="0.25">
      <c r="B31" s="41" t="s">
        <v>11</v>
      </c>
      <c r="C31" s="18">
        <v>0</v>
      </c>
      <c r="D31" s="18">
        <v>10522514</v>
      </c>
      <c r="E31" s="18">
        <v>57900</v>
      </c>
      <c r="F31" s="38">
        <f t="shared" si="3"/>
        <v>5.5024873333501863E-3</v>
      </c>
    </row>
    <row r="32" spans="2:6" x14ac:dyDescent="0.25">
      <c r="B32" s="5" t="s">
        <v>19</v>
      </c>
      <c r="C32" s="6">
        <f>+C21+C17+C8+C6</f>
        <v>0</v>
      </c>
      <c r="D32" s="6">
        <f>+D21+D17+D8+D6</f>
        <v>136300704</v>
      </c>
      <c r="E32" s="6">
        <f>+E21+E17+E8+E6</f>
        <v>15853409.34</v>
      </c>
      <c r="F32" s="6">
        <f t="shared" si="3"/>
        <v>0.11631201361953347</v>
      </c>
    </row>
    <row r="33" spans="2:2" x14ac:dyDescent="0.25">
      <c r="B33" s="1" t="s">
        <v>23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2014-05-15T18:09:40Z</dcterms:modified>
</cp:coreProperties>
</file>