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310"/>
  </bookViews>
  <sheets>
    <sheet name="TODA FUENTE" sheetId="1" r:id="rId1"/>
    <sheet name="RO" sheetId="2" r:id="rId2"/>
    <sheet name="RDR" sheetId="3" r:id="rId3"/>
    <sheet name="ROOC" sheetId="4" r:id="rId4"/>
    <sheet name="DYT" sheetId="5" r:id="rId5"/>
  </sheets>
  <definedNames>
    <definedName name="_xlnm.Print_Area" localSheetId="4">DYT!$B$2:$F$32</definedName>
    <definedName name="_xlnm.Print_Area" localSheetId="2">RDR!$B$2:$F$46</definedName>
    <definedName name="_xlnm.Print_Area" localSheetId="1">RO!$B$2:$F$63</definedName>
    <definedName name="_xlnm.Print_Area" localSheetId="3">ROOC!$B$2:$F$10</definedName>
    <definedName name="_xlnm.Print_Area" localSheetId="0">'TODA FUENTE'!$B$2:$F$63</definedName>
  </definedNames>
  <calcPr calcId="145621"/>
</workbook>
</file>

<file path=xl/calcChain.xml><?xml version="1.0" encoding="utf-8"?>
<calcChain xmlns="http://schemas.openxmlformats.org/spreadsheetml/2006/main">
  <c r="F31" i="5" l="1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E31" i="5"/>
  <c r="D31" i="5"/>
  <c r="C31" i="5"/>
  <c r="F41" i="3"/>
  <c r="F40" i="3"/>
  <c r="F39" i="3"/>
  <c r="F38" i="3"/>
  <c r="F24" i="2"/>
  <c r="F23" i="2"/>
  <c r="F22" i="2"/>
  <c r="F21" i="2"/>
  <c r="F20" i="2"/>
  <c r="F35" i="2"/>
  <c r="F34" i="2"/>
  <c r="F33" i="2"/>
  <c r="F32" i="2"/>
  <c r="F24" i="1"/>
  <c r="F23" i="1"/>
  <c r="F22" i="1"/>
  <c r="E16" i="5" l="1"/>
  <c r="D16" i="5"/>
  <c r="C16" i="5"/>
  <c r="E20" i="5" l="1"/>
  <c r="D20" i="5"/>
  <c r="C20" i="5"/>
  <c r="E6" i="5"/>
  <c r="D6" i="5"/>
  <c r="C6" i="5"/>
  <c r="F42" i="3"/>
  <c r="F57" i="2"/>
  <c r="F56" i="2"/>
  <c r="F55" i="2"/>
  <c r="F54" i="2"/>
  <c r="F53" i="2"/>
  <c r="F52" i="2"/>
  <c r="F47" i="2"/>
  <c r="F46" i="2"/>
  <c r="F45" i="2"/>
  <c r="E50" i="1"/>
  <c r="D50" i="1"/>
  <c r="E43" i="1"/>
  <c r="D43" i="1"/>
  <c r="C43" i="1"/>
  <c r="E18" i="1"/>
  <c r="D18" i="1"/>
  <c r="C18" i="1"/>
  <c r="F58" i="1"/>
  <c r="F56" i="1"/>
  <c r="F55" i="1"/>
  <c r="F54" i="1"/>
  <c r="F53" i="1"/>
  <c r="F52" i="1"/>
  <c r="F49" i="1"/>
  <c r="F48" i="1"/>
  <c r="F47" i="1"/>
  <c r="F46" i="1"/>
  <c r="C50" i="1"/>
  <c r="F19" i="1"/>
  <c r="F20" i="1"/>
  <c r="F21" i="1"/>
  <c r="F25" i="1"/>
  <c r="F26" i="1"/>
  <c r="F27" i="1"/>
  <c r="F28" i="1"/>
  <c r="C29" i="1"/>
  <c r="D29" i="1"/>
  <c r="E29" i="1"/>
  <c r="F30" i="1"/>
  <c r="F29" i="1" l="1"/>
  <c r="E6" i="4"/>
  <c r="E9" i="4" s="1"/>
  <c r="D6" i="4"/>
  <c r="D9" i="4" s="1"/>
  <c r="C6" i="4"/>
  <c r="C9" i="4" s="1"/>
  <c r="E36" i="3"/>
  <c r="E45" i="3" s="1"/>
  <c r="D36" i="3"/>
  <c r="D45" i="3" s="1"/>
  <c r="C36" i="3"/>
  <c r="C45" i="3" s="1"/>
  <c r="E33" i="3"/>
  <c r="D33" i="3"/>
  <c r="C33" i="3"/>
  <c r="E21" i="3"/>
  <c r="D21" i="3"/>
  <c r="C21" i="3"/>
  <c r="E18" i="3"/>
  <c r="D18" i="3"/>
  <c r="C18" i="3"/>
  <c r="E6" i="3"/>
  <c r="D6" i="3"/>
  <c r="C6" i="3"/>
  <c r="E50" i="2"/>
  <c r="D50" i="2"/>
  <c r="C50" i="2"/>
  <c r="E43" i="2"/>
  <c r="D43" i="2"/>
  <c r="C43" i="2"/>
  <c r="E41" i="2"/>
  <c r="D41" i="2"/>
  <c r="C41" i="2"/>
  <c r="E29" i="2"/>
  <c r="D29" i="2"/>
  <c r="C29" i="2"/>
  <c r="E18" i="2"/>
  <c r="D18" i="2"/>
  <c r="C18" i="2"/>
  <c r="E6" i="2"/>
  <c r="D6" i="2"/>
  <c r="C6" i="2"/>
  <c r="F50" i="1"/>
  <c r="E41" i="1"/>
  <c r="D41" i="1"/>
  <c r="F41" i="1" s="1"/>
  <c r="C41" i="1"/>
  <c r="E6" i="1"/>
  <c r="D6" i="1"/>
  <c r="C6" i="1"/>
  <c r="F7" i="1"/>
  <c r="F8" i="1"/>
  <c r="F9" i="1"/>
  <c r="F10" i="1"/>
  <c r="F11" i="1"/>
  <c r="F12" i="1"/>
  <c r="F13" i="1"/>
  <c r="F14" i="1"/>
  <c r="F15" i="1"/>
  <c r="F16" i="1"/>
  <c r="F17" i="1"/>
  <c r="F31" i="1"/>
  <c r="F32" i="1"/>
  <c r="F33" i="1"/>
  <c r="F34" i="1"/>
  <c r="F35" i="1"/>
  <c r="F36" i="1"/>
  <c r="F37" i="1"/>
  <c r="F38" i="1"/>
  <c r="F39" i="1"/>
  <c r="F40" i="1"/>
  <c r="F42" i="1"/>
  <c r="F44" i="1"/>
  <c r="F45" i="1"/>
  <c r="F51" i="1"/>
  <c r="F43" i="1" l="1"/>
  <c r="F18" i="1"/>
  <c r="E62" i="1"/>
  <c r="F6" i="1"/>
  <c r="D62" i="2"/>
  <c r="E62" i="2"/>
  <c r="C62" i="2"/>
  <c r="D62" i="1"/>
  <c r="C62" i="1"/>
  <c r="F6" i="5"/>
  <c r="F9" i="4"/>
  <c r="F8" i="4"/>
  <c r="F7" i="4"/>
  <c r="F6" i="4"/>
  <c r="F44" i="3"/>
  <c r="F43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61" i="2"/>
  <c r="F60" i="2"/>
  <c r="F59" i="2"/>
  <c r="F58" i="2"/>
  <c r="F51" i="2"/>
  <c r="F50" i="2"/>
  <c r="F49" i="2"/>
  <c r="F48" i="2"/>
  <c r="F44" i="2"/>
  <c r="F43" i="2"/>
  <c r="F42" i="2"/>
  <c r="F41" i="2"/>
  <c r="F40" i="2"/>
  <c r="F39" i="2"/>
  <c r="F38" i="2"/>
  <c r="F37" i="2"/>
  <c r="F36" i="2"/>
  <c r="F31" i="2"/>
  <c r="F30" i="2"/>
  <c r="F29" i="2"/>
  <c r="F28" i="2"/>
  <c r="F27" i="2"/>
  <c r="F26" i="2"/>
  <c r="F25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61" i="1"/>
  <c r="F60" i="1"/>
  <c r="F59" i="1"/>
  <c r="F57" i="1"/>
  <c r="F45" i="3" l="1"/>
  <c r="F62" i="2"/>
  <c r="F62" i="1"/>
</calcChain>
</file>

<file path=xl/sharedStrings.xml><?xml version="1.0" encoding="utf-8"?>
<sst xmlns="http://schemas.openxmlformats.org/spreadsheetml/2006/main" count="219" uniqueCount="25">
  <si>
    <t>1. PERSONAL Y OBLIGACIONES SOCIALES</t>
  </si>
  <si>
    <t>0001. PROGRAMA ARTICULADO NUTRICIONAL</t>
  </si>
  <si>
    <t>0002. SALUD MATERNO NEONATAL</t>
  </si>
  <si>
    <t>0016. TBC-VIH/SIDA</t>
  </si>
  <si>
    <t>0017. ENFERMEDADES METAXENICAS Y ZOONOSIS</t>
  </si>
  <si>
    <t>0018. ENFERMEDADES NO TRANSMISIBLES</t>
  </si>
  <si>
    <t>0024. PREVENCION Y CONTROL DEL CANCER</t>
  </si>
  <si>
    <t>0068. REDUCCION DE VULNERABILIDAD Y ATENCION DE EMERGENCIAS POR DESASTRES</t>
  </si>
  <si>
    <t>0092. INCLUSION SOCIAL INTEGRAL DE LAS PERSONAS CON DISCAPACIDAD</t>
  </si>
  <si>
    <t>0104. REDUCCION DE LA MORTALIDAD POR EMERGENCIAS Y URGENCIAS MEDICAS</t>
  </si>
  <si>
    <t>9001. ACCIONES CENTRALES</t>
  </si>
  <si>
    <t>9002. ASIGNACIONES PRESUPUESTARIAS QUE NO RESULTAN EN PRODUCTOS</t>
  </si>
  <si>
    <t>2. PENSIONES Y OTRAS PRESTACIONES SOCIALES</t>
  </si>
  <si>
    <t>3. BIENES Y SERVICIOS</t>
  </si>
  <si>
    <t>4. DONACIONES Y TRANSFERENCIAS</t>
  </si>
  <si>
    <t>5. OTROS GASTOS</t>
  </si>
  <si>
    <t>6. ADQUISICION DE ACTIVOS NO FINANCIEROS</t>
  </si>
  <si>
    <t>PIA</t>
  </si>
  <si>
    <t>PIM</t>
  </si>
  <si>
    <t>TOTAL</t>
  </si>
  <si>
    <t>GENERICAS DE GASTOS / PROGRAMAS PRESUPUESTALES</t>
  </si>
  <si>
    <t>%
DE EJECUCION</t>
  </si>
  <si>
    <t>DEVENGADO
AL 31.01.14</t>
  </si>
  <si>
    <t>Fuente:  Base de Datos MEF al cierre del mes de Abril</t>
  </si>
  <si>
    <t>EJECUCION DE LOS PROGRAMAS PRESUPUESTALES AL MES DE ABRIL DEL AÑO FISCAL 2014 DEL PLIEGO 011 MINSA - TODA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</si>
</sst>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3" fontId="2" fillId="0" borderId="1" xfId="2" applyNumberFormat="1" applyBorder="1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vertical="center"/>
    </xf>
    <xf numFmtId="3" fontId="3" fillId="3" borderId="2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3" fontId="3" fillId="3" borderId="1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 wrapText="1"/>
    </xf>
    <xf numFmtId="0" fontId="4" fillId="0" borderId="0" xfId="3" applyAlignment="1">
      <alignment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3" fontId="4" fillId="0" borderId="6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vertical="center"/>
    </xf>
    <xf numFmtId="3" fontId="4" fillId="0" borderId="1" xfId="3" applyNumberFormat="1" applyBorder="1" applyAlignment="1">
      <alignment horizontal="left" vertical="center" indent="3"/>
    </xf>
    <xf numFmtId="3" fontId="4" fillId="0" borderId="1" xfId="3" applyNumberFormat="1" applyBorder="1" applyAlignment="1">
      <alignment vertical="center"/>
    </xf>
    <xf numFmtId="3" fontId="2" fillId="0" borderId="4" xfId="2" applyNumberFormat="1" applyBorder="1" applyAlignment="1">
      <alignment horizontal="left" vertical="center" indent="4"/>
    </xf>
    <xf numFmtId="3" fontId="2" fillId="0" borderId="4" xfId="2" applyNumberForma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3" fontId="2" fillId="0" borderId="5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3" fontId="2" fillId="0" borderId="6" xfId="2" applyNumberFormat="1" applyBorder="1" applyAlignment="1">
      <alignment horizontal="left" vertical="center" indent="4"/>
    </xf>
    <xf numFmtId="3" fontId="2" fillId="0" borderId="6" xfId="2" applyNumberForma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3" fontId="2" fillId="0" borderId="1" xfId="2" applyNumberFormat="1" applyBorder="1" applyAlignment="1">
      <alignment horizontal="left" vertical="center" indent="4"/>
    </xf>
    <xf numFmtId="164" fontId="0" fillId="0" borderId="4" xfId="1" applyNumberFormat="1" applyFont="1" applyBorder="1" applyAlignment="1">
      <alignment vertical="center"/>
    </xf>
    <xf numFmtId="164" fontId="0" fillId="0" borderId="5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3" fontId="4" fillId="0" borderId="4" xfId="3" applyNumberFormat="1" applyBorder="1" applyAlignment="1">
      <alignment horizontal="left" vertical="center" indent="4"/>
    </xf>
    <xf numFmtId="3" fontId="4" fillId="0" borderId="5" xfId="3" applyNumberFormat="1" applyBorder="1" applyAlignment="1">
      <alignment horizontal="left" vertical="center" indent="4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5"/>
  <sheetViews>
    <sheetView showGridLines="0" tabSelected="1" topLeftCell="A2" zoomScaleNormal="100" workbookViewId="0">
      <selection activeCell="B16" sqref="B16"/>
    </sheetView>
  </sheetViews>
  <sheetFormatPr baseColWidth="10" defaultRowHeight="15" x14ac:dyDescent="0.25"/>
  <cols>
    <col min="1" max="1" width="11.42578125" style="1"/>
    <col min="2" max="2" width="85.28515625" style="1" bestFit="1" customWidth="1"/>
    <col min="3" max="4" width="12.7109375" style="1" bestFit="1" customWidth="1"/>
    <col min="5" max="5" width="14.42578125" style="1" customWidth="1"/>
    <col min="6" max="16384" width="11.42578125" style="1"/>
  </cols>
  <sheetData>
    <row r="2" spans="2:6" ht="51.75" customHeight="1" x14ac:dyDescent="0.25">
      <c r="B2" s="43" t="s">
        <v>24</v>
      </c>
      <c r="C2" s="43"/>
      <c r="D2" s="43"/>
      <c r="E2" s="43"/>
      <c r="F2" s="43"/>
    </row>
    <row r="5" spans="2:6" ht="38.25" x14ac:dyDescent="0.25">
      <c r="B5" s="10" t="s">
        <v>20</v>
      </c>
      <c r="C5" s="11" t="s">
        <v>17</v>
      </c>
      <c r="D5" s="11" t="s">
        <v>18</v>
      </c>
      <c r="E5" s="14" t="s">
        <v>22</v>
      </c>
      <c r="F5" s="12" t="s">
        <v>21</v>
      </c>
    </row>
    <row r="6" spans="2:6" x14ac:dyDescent="0.25">
      <c r="B6" s="3" t="s">
        <v>0</v>
      </c>
      <c r="C6" s="4">
        <f>SUM(C7:C17)</f>
        <v>1990302140</v>
      </c>
      <c r="D6" s="4">
        <f t="shared" ref="D6:E6" si="0">SUM(D7:D17)</f>
        <v>2039162922</v>
      </c>
      <c r="E6" s="4">
        <f t="shared" si="0"/>
        <v>548897256.96999979</v>
      </c>
      <c r="F6" s="7">
        <f>E6/D6</f>
        <v>0.26917773516185961</v>
      </c>
    </row>
    <row r="7" spans="2:6" x14ac:dyDescent="0.25">
      <c r="B7" s="23" t="s">
        <v>1</v>
      </c>
      <c r="C7" s="24">
        <v>65159868</v>
      </c>
      <c r="D7" s="24">
        <v>72313809</v>
      </c>
      <c r="E7" s="24">
        <v>32381245.150000002</v>
      </c>
      <c r="F7" s="25">
        <f t="shared" ref="F7:F62" si="1">E7/D7</f>
        <v>0.44778785128024445</v>
      </c>
    </row>
    <row r="8" spans="2:6" x14ac:dyDescent="0.25">
      <c r="B8" s="26" t="s">
        <v>2</v>
      </c>
      <c r="C8" s="27">
        <v>101678189</v>
      </c>
      <c r="D8" s="27">
        <v>113722444</v>
      </c>
      <c r="E8" s="27">
        <v>50159515.880000003</v>
      </c>
      <c r="F8" s="28">
        <f t="shared" si="1"/>
        <v>0.44106962632635649</v>
      </c>
    </row>
    <row r="9" spans="2:6" x14ac:dyDescent="0.25">
      <c r="B9" s="26" t="s">
        <v>3</v>
      </c>
      <c r="C9" s="27">
        <v>48957780</v>
      </c>
      <c r="D9" s="27">
        <v>55309685</v>
      </c>
      <c r="E9" s="27">
        <v>23197852.850000013</v>
      </c>
      <c r="F9" s="28">
        <f t="shared" si="1"/>
        <v>0.41941755499059546</v>
      </c>
    </row>
    <row r="10" spans="2:6" x14ac:dyDescent="0.25">
      <c r="B10" s="26" t="s">
        <v>4</v>
      </c>
      <c r="C10" s="27">
        <v>14316813</v>
      </c>
      <c r="D10" s="27">
        <v>16352778</v>
      </c>
      <c r="E10" s="27">
        <v>6173455.1500000004</v>
      </c>
      <c r="F10" s="28">
        <f t="shared" si="1"/>
        <v>0.37751721144872147</v>
      </c>
    </row>
    <row r="11" spans="2:6" x14ac:dyDescent="0.25">
      <c r="B11" s="26" t="s">
        <v>5</v>
      </c>
      <c r="C11" s="27">
        <v>41966743</v>
      </c>
      <c r="D11" s="27">
        <v>47258214</v>
      </c>
      <c r="E11" s="27">
        <v>19737339.93999999</v>
      </c>
      <c r="F11" s="28">
        <f t="shared" si="1"/>
        <v>0.41764887560075781</v>
      </c>
    </row>
    <row r="12" spans="2:6" x14ac:dyDescent="0.25">
      <c r="B12" s="26" t="s">
        <v>6</v>
      </c>
      <c r="C12" s="27">
        <v>13147707</v>
      </c>
      <c r="D12" s="27">
        <v>17463094</v>
      </c>
      <c r="E12" s="27">
        <v>6652549.0400000019</v>
      </c>
      <c r="F12" s="28">
        <f t="shared" si="1"/>
        <v>0.38094904831870008</v>
      </c>
    </row>
    <row r="13" spans="2:6" x14ac:dyDescent="0.25">
      <c r="B13" s="26" t="s">
        <v>7</v>
      </c>
      <c r="C13" s="27">
        <v>7259650</v>
      </c>
      <c r="D13" s="27">
        <v>8098350</v>
      </c>
      <c r="E13" s="27">
        <v>2996288.5099999993</v>
      </c>
      <c r="F13" s="28">
        <f t="shared" si="1"/>
        <v>0.36998752955849024</v>
      </c>
    </row>
    <row r="14" spans="2:6" x14ac:dyDescent="0.25">
      <c r="B14" s="26" t="s">
        <v>8</v>
      </c>
      <c r="C14" s="27">
        <v>11616116</v>
      </c>
      <c r="D14" s="27">
        <v>12946413</v>
      </c>
      <c r="E14" s="27">
        <v>4134082.3900000006</v>
      </c>
      <c r="F14" s="28">
        <f t="shared" si="1"/>
        <v>0.31932261005422896</v>
      </c>
    </row>
    <row r="15" spans="2:6" x14ac:dyDescent="0.25">
      <c r="B15" s="26" t="s">
        <v>9</v>
      </c>
      <c r="C15" s="27">
        <v>22875642</v>
      </c>
      <c r="D15" s="27">
        <v>30835629</v>
      </c>
      <c r="E15" s="27">
        <v>10997809.220000003</v>
      </c>
      <c r="F15" s="28">
        <f t="shared" si="1"/>
        <v>0.35665914971282092</v>
      </c>
    </row>
    <row r="16" spans="2:6" x14ac:dyDescent="0.25">
      <c r="B16" s="26" t="s">
        <v>10</v>
      </c>
      <c r="C16" s="27">
        <v>1165767830</v>
      </c>
      <c r="D16" s="27">
        <v>1169895087</v>
      </c>
      <c r="E16" s="27">
        <v>184267720.44999999</v>
      </c>
      <c r="F16" s="28">
        <f t="shared" si="1"/>
        <v>0.15750790177478538</v>
      </c>
    </row>
    <row r="17" spans="2:6" x14ac:dyDescent="0.25">
      <c r="B17" s="29" t="s">
        <v>11</v>
      </c>
      <c r="C17" s="30">
        <v>497555802</v>
      </c>
      <c r="D17" s="30">
        <v>494967419</v>
      </c>
      <c r="E17" s="30">
        <v>208199398.38999993</v>
      </c>
      <c r="F17" s="31">
        <f t="shared" si="1"/>
        <v>0.42063253135051282</v>
      </c>
    </row>
    <row r="18" spans="2:6" x14ac:dyDescent="0.25">
      <c r="B18" s="3" t="s">
        <v>12</v>
      </c>
      <c r="C18" s="4">
        <f>SUM(C19:C28)</f>
        <v>175722000</v>
      </c>
      <c r="D18" s="4">
        <f t="shared" ref="D18:E18" si="2">SUM(D19:D28)</f>
        <v>185870161</v>
      </c>
      <c r="E18" s="4">
        <f t="shared" si="2"/>
        <v>67727027.599999994</v>
      </c>
      <c r="F18" s="7">
        <f t="shared" si="1"/>
        <v>0.36437816180726285</v>
      </c>
    </row>
    <row r="19" spans="2:6" x14ac:dyDescent="0.25">
      <c r="B19" s="23" t="s">
        <v>1</v>
      </c>
      <c r="C19" s="24">
        <v>3000</v>
      </c>
      <c r="D19" s="24">
        <v>65635</v>
      </c>
      <c r="E19" s="24">
        <v>64053.78</v>
      </c>
      <c r="F19" s="25">
        <f t="shared" si="1"/>
        <v>0.97590889007389348</v>
      </c>
    </row>
    <row r="20" spans="2:6" x14ac:dyDescent="0.25">
      <c r="B20" s="26" t="s">
        <v>2</v>
      </c>
      <c r="C20" s="27">
        <v>9000</v>
      </c>
      <c r="D20" s="27">
        <v>66646</v>
      </c>
      <c r="E20" s="27">
        <v>64063.96</v>
      </c>
      <c r="F20" s="28">
        <f t="shared" si="1"/>
        <v>0.96125738979083519</v>
      </c>
    </row>
    <row r="21" spans="2:6" x14ac:dyDescent="0.25">
      <c r="B21" s="26" t="s">
        <v>3</v>
      </c>
      <c r="C21" s="27">
        <v>1500</v>
      </c>
      <c r="D21" s="27">
        <v>53757</v>
      </c>
      <c r="E21" s="27">
        <v>53753.38</v>
      </c>
      <c r="F21" s="28">
        <f t="shared" si="1"/>
        <v>0.9999326599326599</v>
      </c>
    </row>
    <row r="22" spans="2:6" x14ac:dyDescent="0.25">
      <c r="B22" s="26" t="s">
        <v>4</v>
      </c>
      <c r="C22" s="27">
        <v>0</v>
      </c>
      <c r="D22" s="27">
        <v>23603</v>
      </c>
      <c r="E22" s="27">
        <v>23600.46</v>
      </c>
      <c r="F22" s="28">
        <f t="shared" si="1"/>
        <v>0.9998923865610303</v>
      </c>
    </row>
    <row r="23" spans="2:6" x14ac:dyDescent="0.25">
      <c r="B23" s="26" t="s">
        <v>5</v>
      </c>
      <c r="C23" s="27">
        <v>6000</v>
      </c>
      <c r="D23" s="27">
        <v>41407</v>
      </c>
      <c r="E23" s="27">
        <v>41405.219999999994</v>
      </c>
      <c r="F23" s="28">
        <f t="shared" si="1"/>
        <v>0.99995701209940335</v>
      </c>
    </row>
    <row r="24" spans="2:6" x14ac:dyDescent="0.25">
      <c r="B24" s="26" t="s">
        <v>6</v>
      </c>
      <c r="C24" s="27">
        <v>0</v>
      </c>
      <c r="D24" s="27">
        <v>17153</v>
      </c>
      <c r="E24" s="27">
        <v>17150.919999999998</v>
      </c>
      <c r="F24" s="28">
        <f t="shared" si="1"/>
        <v>0.99987873841310548</v>
      </c>
    </row>
    <row r="25" spans="2:6" x14ac:dyDescent="0.25">
      <c r="B25" s="26" t="s">
        <v>7</v>
      </c>
      <c r="C25" s="27">
        <v>0</v>
      </c>
      <c r="D25" s="27">
        <v>4374</v>
      </c>
      <c r="E25" s="27">
        <v>4373.12</v>
      </c>
      <c r="F25" s="28">
        <f t="shared" ref="F25:F28" si="3">E25/D25</f>
        <v>0.99979881115683578</v>
      </c>
    </row>
    <row r="26" spans="2:6" x14ac:dyDescent="0.25">
      <c r="B26" s="26" t="s">
        <v>9</v>
      </c>
      <c r="C26" s="27">
        <v>0</v>
      </c>
      <c r="D26" s="27">
        <v>33195</v>
      </c>
      <c r="E26" s="27">
        <v>33190.080000000002</v>
      </c>
      <c r="F26" s="28">
        <f t="shared" si="3"/>
        <v>0.99985178490736559</v>
      </c>
    </row>
    <row r="27" spans="2:6" x14ac:dyDescent="0.25">
      <c r="B27" s="26" t="s">
        <v>10</v>
      </c>
      <c r="C27" s="27">
        <v>2717860</v>
      </c>
      <c r="D27" s="27">
        <v>6651206</v>
      </c>
      <c r="E27" s="27">
        <v>1263787.9100000001</v>
      </c>
      <c r="F27" s="28">
        <f t="shared" si="3"/>
        <v>0.19000883599154803</v>
      </c>
    </row>
    <row r="28" spans="2:6" x14ac:dyDescent="0.25">
      <c r="B28" s="26" t="s">
        <v>11</v>
      </c>
      <c r="C28" s="27">
        <v>172984640</v>
      </c>
      <c r="D28" s="27">
        <v>178913185</v>
      </c>
      <c r="E28" s="27">
        <v>66161648.769999996</v>
      </c>
      <c r="F28" s="28">
        <f t="shared" si="3"/>
        <v>0.36979750134122308</v>
      </c>
    </row>
    <row r="29" spans="2:6" x14ac:dyDescent="0.25">
      <c r="B29" s="3" t="s">
        <v>13</v>
      </c>
      <c r="C29" s="4">
        <f>SUM(C30:C40)</f>
        <v>1372398750</v>
      </c>
      <c r="D29" s="4">
        <f t="shared" ref="D29:E29" si="4">SUM(D30:D40)</f>
        <v>1497009859</v>
      </c>
      <c r="E29" s="4">
        <f t="shared" si="4"/>
        <v>463002681.93000025</v>
      </c>
      <c r="F29" s="7">
        <f t="shared" si="1"/>
        <v>0.30928499177639701</v>
      </c>
    </row>
    <row r="30" spans="2:6" x14ac:dyDescent="0.25">
      <c r="B30" s="23" t="s">
        <v>1</v>
      </c>
      <c r="C30" s="24">
        <v>235757931</v>
      </c>
      <c r="D30" s="24">
        <v>232986038</v>
      </c>
      <c r="E30" s="24">
        <v>105047787.74999999</v>
      </c>
      <c r="F30" s="25">
        <f t="shared" si="1"/>
        <v>0.45087589218543639</v>
      </c>
    </row>
    <row r="31" spans="2:6" x14ac:dyDescent="0.25">
      <c r="B31" s="26" t="s">
        <v>2</v>
      </c>
      <c r="C31" s="27">
        <v>86428191</v>
      </c>
      <c r="D31" s="27">
        <v>97197716</v>
      </c>
      <c r="E31" s="27">
        <v>28402666.909999996</v>
      </c>
      <c r="F31" s="28">
        <f t="shared" si="1"/>
        <v>0.29221537376454398</v>
      </c>
    </row>
    <row r="32" spans="2:6" x14ac:dyDescent="0.25">
      <c r="B32" s="26" t="s">
        <v>3</v>
      </c>
      <c r="C32" s="27">
        <v>105448430</v>
      </c>
      <c r="D32" s="27">
        <v>114087224</v>
      </c>
      <c r="E32" s="27">
        <v>26151971.850000001</v>
      </c>
      <c r="F32" s="28">
        <f t="shared" si="1"/>
        <v>0.22922787436742262</v>
      </c>
    </row>
    <row r="33" spans="2:6" x14ac:dyDescent="0.25">
      <c r="B33" s="26" t="s">
        <v>4</v>
      </c>
      <c r="C33" s="27">
        <v>34701388</v>
      </c>
      <c r="D33" s="27">
        <v>35993522</v>
      </c>
      <c r="E33" s="27">
        <v>9999015.3899999987</v>
      </c>
      <c r="F33" s="28">
        <f t="shared" si="1"/>
        <v>0.27780041614154899</v>
      </c>
    </row>
    <row r="34" spans="2:6" x14ac:dyDescent="0.25">
      <c r="B34" s="26" t="s">
        <v>5</v>
      </c>
      <c r="C34" s="27">
        <v>38365942</v>
      </c>
      <c r="D34" s="27">
        <v>39198319</v>
      </c>
      <c r="E34" s="27">
        <v>11427495.279999992</v>
      </c>
      <c r="F34" s="28">
        <f t="shared" si="1"/>
        <v>0.2915302383247606</v>
      </c>
    </row>
    <row r="35" spans="2:6" x14ac:dyDescent="0.25">
      <c r="B35" s="26" t="s">
        <v>6</v>
      </c>
      <c r="C35" s="27">
        <v>20965407</v>
      </c>
      <c r="D35" s="27">
        <v>23760740</v>
      </c>
      <c r="E35" s="27">
        <v>7346103.4900000021</v>
      </c>
      <c r="F35" s="28">
        <f t="shared" si="1"/>
        <v>0.3091698107887213</v>
      </c>
    </row>
    <row r="36" spans="2:6" x14ac:dyDescent="0.25">
      <c r="B36" s="26" t="s">
        <v>7</v>
      </c>
      <c r="C36" s="27">
        <v>45341575</v>
      </c>
      <c r="D36" s="27">
        <v>50199251</v>
      </c>
      <c r="E36" s="27">
        <v>7309090.0000000009</v>
      </c>
      <c r="F36" s="28">
        <f t="shared" si="1"/>
        <v>0.14560157481234134</v>
      </c>
    </row>
    <row r="37" spans="2:6" x14ac:dyDescent="0.25">
      <c r="B37" s="26" t="s">
        <v>8</v>
      </c>
      <c r="C37" s="27">
        <v>6493146</v>
      </c>
      <c r="D37" s="27">
        <v>6016953</v>
      </c>
      <c r="E37" s="27">
        <v>2016247.3800000001</v>
      </c>
      <c r="F37" s="28">
        <f t="shared" si="1"/>
        <v>0.33509442071427187</v>
      </c>
    </row>
    <row r="38" spans="2:6" x14ac:dyDescent="0.25">
      <c r="B38" s="26" t="s">
        <v>9</v>
      </c>
      <c r="C38" s="27">
        <v>57866769</v>
      </c>
      <c r="D38" s="27">
        <v>57101408</v>
      </c>
      <c r="E38" s="27">
        <v>16435719.829999994</v>
      </c>
      <c r="F38" s="28">
        <f t="shared" si="1"/>
        <v>0.28783388020834783</v>
      </c>
    </row>
    <row r="39" spans="2:6" x14ac:dyDescent="0.25">
      <c r="B39" s="26" t="s">
        <v>10</v>
      </c>
      <c r="C39" s="27">
        <v>232342658</v>
      </c>
      <c r="D39" s="27">
        <v>258864637</v>
      </c>
      <c r="E39" s="27">
        <v>60863267.07</v>
      </c>
      <c r="F39" s="28">
        <f t="shared" si="1"/>
        <v>0.23511618958598815</v>
      </c>
    </row>
    <row r="40" spans="2:6" x14ac:dyDescent="0.25">
      <c r="B40" s="29" t="s">
        <v>11</v>
      </c>
      <c r="C40" s="30">
        <v>508687313</v>
      </c>
      <c r="D40" s="30">
        <v>581604051</v>
      </c>
      <c r="E40" s="30">
        <v>188003316.98000026</v>
      </c>
      <c r="F40" s="31">
        <f t="shared" si="1"/>
        <v>0.32324966900892554</v>
      </c>
    </row>
    <row r="41" spans="2:6" x14ac:dyDescent="0.25">
      <c r="B41" s="3" t="s">
        <v>14</v>
      </c>
      <c r="C41" s="4">
        <f>+C42</f>
        <v>0</v>
      </c>
      <c r="D41" s="4">
        <f t="shared" ref="D41:E41" si="5">+D42</f>
        <v>2500000</v>
      </c>
      <c r="E41" s="4">
        <f t="shared" si="5"/>
        <v>0</v>
      </c>
      <c r="F41" s="7">
        <f t="shared" si="1"/>
        <v>0</v>
      </c>
    </row>
    <row r="42" spans="2:6" x14ac:dyDescent="0.25">
      <c r="B42" s="32" t="s">
        <v>10</v>
      </c>
      <c r="C42" s="2">
        <v>0</v>
      </c>
      <c r="D42" s="2">
        <v>2500000</v>
      </c>
      <c r="E42" s="2">
        <v>0</v>
      </c>
      <c r="F42" s="8">
        <f t="shared" si="1"/>
        <v>0</v>
      </c>
    </row>
    <row r="43" spans="2:6" x14ac:dyDescent="0.25">
      <c r="B43" s="3" t="s">
        <v>15</v>
      </c>
      <c r="C43" s="4">
        <f>+SUM(C44:C49)</f>
        <v>15340634</v>
      </c>
      <c r="D43" s="4">
        <f t="shared" ref="D43:E43" si="6">+SUM(D44:D49)</f>
        <v>48289935</v>
      </c>
      <c r="E43" s="4">
        <f t="shared" si="6"/>
        <v>28194098.850000001</v>
      </c>
      <c r="F43" s="7">
        <f t="shared" si="1"/>
        <v>0.58385042038263257</v>
      </c>
    </row>
    <row r="44" spans="2:6" x14ac:dyDescent="0.25">
      <c r="B44" s="23" t="s">
        <v>1</v>
      </c>
      <c r="C44" s="24">
        <v>795100</v>
      </c>
      <c r="D44" s="24">
        <v>16006817</v>
      </c>
      <c r="E44" s="24">
        <v>12996197</v>
      </c>
      <c r="F44" s="25">
        <f t="shared" si="1"/>
        <v>0.81191638537505617</v>
      </c>
    </row>
    <row r="45" spans="2:6" x14ac:dyDescent="0.25">
      <c r="B45" s="26" t="s">
        <v>2</v>
      </c>
      <c r="C45" s="27">
        <v>0</v>
      </c>
      <c r="D45" s="27">
        <v>187864</v>
      </c>
      <c r="E45" s="27">
        <v>123481</v>
      </c>
      <c r="F45" s="28">
        <f t="shared" si="1"/>
        <v>0.65728931567516924</v>
      </c>
    </row>
    <row r="46" spans="2:6" x14ac:dyDescent="0.25">
      <c r="B46" s="26" t="s">
        <v>3</v>
      </c>
      <c r="C46" s="27">
        <v>0</v>
      </c>
      <c r="D46" s="27">
        <v>238401</v>
      </c>
      <c r="E46" s="27">
        <v>202807</v>
      </c>
      <c r="F46" s="28">
        <f t="shared" ref="F46:F49" si="7">E46/D46</f>
        <v>0.85069693499607801</v>
      </c>
    </row>
    <row r="47" spans="2:6" x14ac:dyDescent="0.25">
      <c r="B47" s="26" t="s">
        <v>5</v>
      </c>
      <c r="C47" s="27">
        <v>0</v>
      </c>
      <c r="D47" s="27">
        <v>3000</v>
      </c>
      <c r="E47" s="27">
        <v>1365</v>
      </c>
      <c r="F47" s="28">
        <f t="shared" si="7"/>
        <v>0.45500000000000002</v>
      </c>
    </row>
    <row r="48" spans="2:6" x14ac:dyDescent="0.25">
      <c r="B48" s="26" t="s">
        <v>10</v>
      </c>
      <c r="C48" s="27">
        <v>4619320</v>
      </c>
      <c r="D48" s="27">
        <v>15363460</v>
      </c>
      <c r="E48" s="27">
        <v>5026462.4200000009</v>
      </c>
      <c r="F48" s="28">
        <f t="shared" si="7"/>
        <v>0.32716994869645255</v>
      </c>
    </row>
    <row r="49" spans="2:6" x14ac:dyDescent="0.25">
      <c r="B49" s="26" t="s">
        <v>11</v>
      </c>
      <c r="C49" s="27">
        <v>9926214</v>
      </c>
      <c r="D49" s="27">
        <v>16490393</v>
      </c>
      <c r="E49" s="27">
        <v>9843786.4299999997</v>
      </c>
      <c r="F49" s="28">
        <f t="shared" si="7"/>
        <v>0.59694068115902388</v>
      </c>
    </row>
    <row r="50" spans="2:6" x14ac:dyDescent="0.25">
      <c r="B50" s="3" t="s">
        <v>16</v>
      </c>
      <c r="C50" s="4">
        <f>SUM(C51:C61)</f>
        <v>1018185075</v>
      </c>
      <c r="D50" s="4">
        <f t="shared" ref="D50:E50" si="8">SUM(D51:D61)</f>
        <v>951264490</v>
      </c>
      <c r="E50" s="4">
        <f t="shared" si="8"/>
        <v>68992842.75</v>
      </c>
      <c r="F50" s="7">
        <f t="shared" si="1"/>
        <v>7.2527507833284099E-2</v>
      </c>
    </row>
    <row r="51" spans="2:6" x14ac:dyDescent="0.25">
      <c r="B51" s="23" t="s">
        <v>1</v>
      </c>
      <c r="C51" s="24">
        <v>34781082</v>
      </c>
      <c r="D51" s="24">
        <v>9098698</v>
      </c>
      <c r="E51" s="24">
        <v>945156.31</v>
      </c>
      <c r="F51" s="25">
        <f t="shared" si="1"/>
        <v>0.10387819334150887</v>
      </c>
    </row>
    <row r="52" spans="2:6" x14ac:dyDescent="0.25">
      <c r="B52" s="26" t="s">
        <v>2</v>
      </c>
      <c r="C52" s="27">
        <v>176349318</v>
      </c>
      <c r="D52" s="27">
        <v>154996825</v>
      </c>
      <c r="E52" s="27">
        <v>31340908.489999998</v>
      </c>
      <c r="F52" s="28">
        <f t="shared" ref="F52:F56" si="9">E52/D52</f>
        <v>0.20220355152436187</v>
      </c>
    </row>
    <row r="53" spans="2:6" x14ac:dyDescent="0.25">
      <c r="B53" s="26" t="s">
        <v>3</v>
      </c>
      <c r="C53" s="27">
        <v>20000000</v>
      </c>
      <c r="D53" s="27">
        <v>1334431</v>
      </c>
      <c r="E53" s="27">
        <v>37999.870000000003</v>
      </c>
      <c r="F53" s="28">
        <f t="shared" si="9"/>
        <v>2.8476459254918391E-2</v>
      </c>
    </row>
    <row r="54" spans="2:6" x14ac:dyDescent="0.25">
      <c r="B54" s="26" t="s">
        <v>4</v>
      </c>
      <c r="C54" s="27">
        <v>20000000</v>
      </c>
      <c r="D54" s="27">
        <v>38167</v>
      </c>
      <c r="E54" s="27">
        <v>0</v>
      </c>
      <c r="F54" s="28">
        <f t="shared" si="9"/>
        <v>0</v>
      </c>
    </row>
    <row r="55" spans="2:6" x14ac:dyDescent="0.25">
      <c r="B55" s="26" t="s">
        <v>5</v>
      </c>
      <c r="C55" s="27">
        <v>10089994</v>
      </c>
      <c r="D55" s="27">
        <v>538067</v>
      </c>
      <c r="E55" s="27">
        <v>195005.49</v>
      </c>
      <c r="F55" s="28">
        <f t="shared" si="9"/>
        <v>0.36241860214434263</v>
      </c>
    </row>
    <row r="56" spans="2:6" x14ac:dyDescent="0.25">
      <c r="B56" s="26" t="s">
        <v>6</v>
      </c>
      <c r="C56" s="27">
        <v>0</v>
      </c>
      <c r="D56" s="27">
        <v>1202521</v>
      </c>
      <c r="E56" s="27">
        <v>0</v>
      </c>
      <c r="F56" s="28">
        <f t="shared" si="9"/>
        <v>0</v>
      </c>
    </row>
    <row r="57" spans="2:6" x14ac:dyDescent="0.25">
      <c r="B57" s="26" t="s">
        <v>7</v>
      </c>
      <c r="C57" s="27">
        <v>0</v>
      </c>
      <c r="D57" s="27">
        <v>6923596</v>
      </c>
      <c r="E57" s="27">
        <v>1663688.99</v>
      </c>
      <c r="F57" s="28">
        <f t="shared" si="1"/>
        <v>0.24029261528257859</v>
      </c>
    </row>
    <row r="58" spans="2:6" x14ac:dyDescent="0.25">
      <c r="B58" s="26" t="s">
        <v>8</v>
      </c>
      <c r="C58" s="27">
        <v>0</v>
      </c>
      <c r="D58" s="27">
        <v>360649</v>
      </c>
      <c r="E58" s="27">
        <v>18000</v>
      </c>
      <c r="F58" s="28">
        <f t="shared" ref="F58" si="10">E58/D58</f>
        <v>4.991002331907201E-2</v>
      </c>
    </row>
    <row r="59" spans="2:6" x14ac:dyDescent="0.25">
      <c r="B59" s="26" t="s">
        <v>9</v>
      </c>
      <c r="C59" s="27">
        <v>0</v>
      </c>
      <c r="D59" s="27">
        <v>690000</v>
      </c>
      <c r="E59" s="27">
        <v>0</v>
      </c>
      <c r="F59" s="28">
        <f t="shared" si="1"/>
        <v>0</v>
      </c>
    </row>
    <row r="60" spans="2:6" x14ac:dyDescent="0.25">
      <c r="B60" s="26" t="s">
        <v>10</v>
      </c>
      <c r="C60" s="27">
        <v>3667150</v>
      </c>
      <c r="D60" s="27">
        <v>19046138</v>
      </c>
      <c r="E60" s="27">
        <v>1471606.7899999996</v>
      </c>
      <c r="F60" s="28">
        <f t="shared" si="1"/>
        <v>7.7265364243396722E-2</v>
      </c>
    </row>
    <row r="61" spans="2:6" x14ac:dyDescent="0.25">
      <c r="B61" s="26" t="s">
        <v>11</v>
      </c>
      <c r="C61" s="27">
        <v>753297531</v>
      </c>
      <c r="D61" s="27">
        <v>757035398</v>
      </c>
      <c r="E61" s="27">
        <v>33320476.809999999</v>
      </c>
      <c r="F61" s="28">
        <f t="shared" si="1"/>
        <v>4.4014423761463264E-2</v>
      </c>
    </row>
    <row r="62" spans="2:6" x14ac:dyDescent="0.25">
      <c r="B62" s="5" t="s">
        <v>19</v>
      </c>
      <c r="C62" s="6">
        <f>+C50+C43+C41+C29+C18+C6</f>
        <v>4571948599</v>
      </c>
      <c r="D62" s="6">
        <f>+D50+D43+D41+D29+D18+D6</f>
        <v>4724097367</v>
      </c>
      <c r="E62" s="6">
        <f>+E50+E43+E41+E29+E18+E6</f>
        <v>1176813908.0999999</v>
      </c>
      <c r="F62" s="9">
        <f t="shared" si="1"/>
        <v>0.24910873266935354</v>
      </c>
    </row>
    <row r="63" spans="2:6" x14ac:dyDescent="0.25">
      <c r="B63" s="1" t="s">
        <v>23</v>
      </c>
      <c r="C63" s="42"/>
      <c r="D63" s="42"/>
      <c r="E63" s="42"/>
    </row>
    <row r="64" spans="2:6" x14ac:dyDescent="0.25">
      <c r="C64" s="42"/>
      <c r="D64" s="42"/>
      <c r="E64" s="42"/>
      <c r="F64" s="42"/>
    </row>
    <row r="65" spans="3:5" x14ac:dyDescent="0.25">
      <c r="C65" s="42"/>
      <c r="D65" s="42"/>
      <c r="E65" s="42"/>
    </row>
  </sheetData>
  <mergeCells count="1">
    <mergeCell ref="B2:F2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3"/>
  <sheetViews>
    <sheetView showGridLines="0" tabSelected="1" zoomScaleNormal="100" workbookViewId="0">
      <selection activeCell="B16" sqref="B16"/>
    </sheetView>
  </sheetViews>
  <sheetFormatPr baseColWidth="10" defaultRowHeight="15" x14ac:dyDescent="0.25"/>
  <cols>
    <col min="1" max="1" width="11.42578125" style="1"/>
    <col min="2" max="2" width="71.28515625" style="1" customWidth="1"/>
    <col min="3" max="4" width="12.7109375" style="1" bestFit="1" customWidth="1"/>
    <col min="5" max="5" width="19.28515625" style="1" bestFit="1" customWidth="1"/>
    <col min="6" max="16384" width="11.42578125" style="1"/>
  </cols>
  <sheetData>
    <row r="2" spans="2:6" ht="43.5" customHeight="1" x14ac:dyDescent="0.25">
      <c r="B2" s="43" t="s">
        <v>24</v>
      </c>
      <c r="C2" s="43"/>
      <c r="D2" s="43"/>
      <c r="E2" s="43"/>
      <c r="F2" s="43"/>
    </row>
    <row r="5" spans="2:6" ht="38.25" x14ac:dyDescent="0.25">
      <c r="B5" s="10" t="s">
        <v>20</v>
      </c>
      <c r="C5" s="10" t="s">
        <v>17</v>
      </c>
      <c r="D5" s="10" t="s">
        <v>18</v>
      </c>
      <c r="E5" s="14" t="s">
        <v>22</v>
      </c>
      <c r="F5" s="14" t="s">
        <v>21</v>
      </c>
    </row>
    <row r="6" spans="2:6" x14ac:dyDescent="0.25">
      <c r="B6" s="3" t="s">
        <v>0</v>
      </c>
      <c r="C6" s="4">
        <f>SUM(C7:C17)</f>
        <v>1967689000</v>
      </c>
      <c r="D6" s="4">
        <f t="shared" ref="D6:E6" si="0">SUM(D7:D17)</f>
        <v>2016449382</v>
      </c>
      <c r="E6" s="4">
        <f t="shared" si="0"/>
        <v>548766744.96999979</v>
      </c>
      <c r="F6" s="7">
        <f t="shared" ref="F6:F39" si="1">E6/D6</f>
        <v>0.27214506343110367</v>
      </c>
    </row>
    <row r="7" spans="2:6" x14ac:dyDescent="0.25">
      <c r="B7" s="15" t="s">
        <v>1</v>
      </c>
      <c r="C7" s="16">
        <v>64499437</v>
      </c>
      <c r="D7" s="16">
        <v>71653378</v>
      </c>
      <c r="E7" s="16">
        <v>32381245.150000013</v>
      </c>
      <c r="F7" s="33">
        <f t="shared" si="1"/>
        <v>0.45191512324792299</v>
      </c>
    </row>
    <row r="8" spans="2:6" x14ac:dyDescent="0.25">
      <c r="B8" s="17" t="s">
        <v>2</v>
      </c>
      <c r="C8" s="18">
        <v>99906220</v>
      </c>
      <c r="D8" s="18">
        <v>111936020</v>
      </c>
      <c r="E8" s="18">
        <v>50145060.879999988</v>
      </c>
      <c r="F8" s="34">
        <f t="shared" si="1"/>
        <v>0.44797966624148322</v>
      </c>
    </row>
    <row r="9" spans="2:6" x14ac:dyDescent="0.25">
      <c r="B9" s="17" t="s">
        <v>3</v>
      </c>
      <c r="C9" s="18">
        <v>48518036</v>
      </c>
      <c r="D9" s="18">
        <v>54869941</v>
      </c>
      <c r="E9" s="18">
        <v>23197852.850000001</v>
      </c>
      <c r="F9" s="34">
        <f t="shared" si="1"/>
        <v>0.42277889181619499</v>
      </c>
    </row>
    <row r="10" spans="2:6" x14ac:dyDescent="0.25">
      <c r="B10" s="17" t="s">
        <v>4</v>
      </c>
      <c r="C10" s="18">
        <v>14237838</v>
      </c>
      <c r="D10" s="18">
        <v>16273803</v>
      </c>
      <c r="E10" s="18">
        <v>6173455.1499999966</v>
      </c>
      <c r="F10" s="34">
        <f t="shared" si="1"/>
        <v>0.3793492615094331</v>
      </c>
    </row>
    <row r="11" spans="2:6" x14ac:dyDescent="0.25">
      <c r="B11" s="17" t="s">
        <v>5</v>
      </c>
      <c r="C11" s="18">
        <v>41474685</v>
      </c>
      <c r="D11" s="18">
        <v>46766156</v>
      </c>
      <c r="E11" s="18">
        <v>19737339.939999994</v>
      </c>
      <c r="F11" s="34">
        <f t="shared" si="1"/>
        <v>0.42204323870450233</v>
      </c>
    </row>
    <row r="12" spans="2:6" x14ac:dyDescent="0.25">
      <c r="B12" s="17" t="s">
        <v>6</v>
      </c>
      <c r="C12" s="18">
        <v>13070147</v>
      </c>
      <c r="D12" s="18">
        <v>17385534</v>
      </c>
      <c r="E12" s="18">
        <v>6652549.0400000019</v>
      </c>
      <c r="F12" s="34">
        <f t="shared" si="1"/>
        <v>0.38264853066923349</v>
      </c>
    </row>
    <row r="13" spans="2:6" x14ac:dyDescent="0.25">
      <c r="B13" s="17" t="s">
        <v>7</v>
      </c>
      <c r="C13" s="18">
        <v>7176917</v>
      </c>
      <c r="D13" s="18">
        <v>8014436</v>
      </c>
      <c r="E13" s="18">
        <v>2995107.5099999993</v>
      </c>
      <c r="F13" s="34">
        <f t="shared" si="1"/>
        <v>0.37371407170760357</v>
      </c>
    </row>
    <row r="14" spans="2:6" x14ac:dyDescent="0.25">
      <c r="B14" s="17" t="s">
        <v>8</v>
      </c>
      <c r="C14" s="18">
        <v>10189401</v>
      </c>
      <c r="D14" s="18">
        <v>11519698</v>
      </c>
      <c r="E14" s="18">
        <v>4117924.3900000006</v>
      </c>
      <c r="F14" s="34">
        <f t="shared" si="1"/>
        <v>0.35746808553488124</v>
      </c>
    </row>
    <row r="15" spans="2:6" x14ac:dyDescent="0.25">
      <c r="B15" s="17" t="s">
        <v>9</v>
      </c>
      <c r="C15" s="18">
        <v>22612506</v>
      </c>
      <c r="D15" s="18">
        <v>30572493</v>
      </c>
      <c r="E15" s="18">
        <v>10997809.220000003</v>
      </c>
      <c r="F15" s="34">
        <f t="shared" si="1"/>
        <v>0.35972889813074788</v>
      </c>
    </row>
    <row r="16" spans="2:6" x14ac:dyDescent="0.25">
      <c r="B16" s="17" t="s">
        <v>10</v>
      </c>
      <c r="C16" s="18">
        <v>1164272996</v>
      </c>
      <c r="D16" s="18">
        <v>1168315489</v>
      </c>
      <c r="E16" s="18">
        <v>184208356.44999996</v>
      </c>
      <c r="F16" s="34">
        <f t="shared" si="1"/>
        <v>0.15767004562069958</v>
      </c>
    </row>
    <row r="17" spans="2:6" x14ac:dyDescent="0.25">
      <c r="B17" s="19" t="s">
        <v>11</v>
      </c>
      <c r="C17" s="20">
        <v>481730817</v>
      </c>
      <c r="D17" s="20">
        <v>479142434</v>
      </c>
      <c r="E17" s="20">
        <v>208160044.38999993</v>
      </c>
      <c r="F17" s="35">
        <f t="shared" si="1"/>
        <v>0.43444293307989484</v>
      </c>
    </row>
    <row r="18" spans="2:6" x14ac:dyDescent="0.25">
      <c r="B18" s="3" t="s">
        <v>12</v>
      </c>
      <c r="C18" s="4">
        <f>SUM(C19:C28)</f>
        <v>175000000</v>
      </c>
      <c r="D18" s="4">
        <f t="shared" ref="D18:E18" si="2">SUM(D19:D28)</f>
        <v>184821004</v>
      </c>
      <c r="E18" s="4">
        <f t="shared" si="2"/>
        <v>67477181.849999994</v>
      </c>
      <c r="F18" s="7">
        <f t="shared" si="1"/>
        <v>0.36509476947760761</v>
      </c>
    </row>
    <row r="19" spans="2:6" x14ac:dyDescent="0.25">
      <c r="B19" s="15" t="s">
        <v>1</v>
      </c>
      <c r="C19" s="16">
        <v>3000</v>
      </c>
      <c r="D19" s="16">
        <v>65635</v>
      </c>
      <c r="E19" s="16">
        <v>64053.780000000006</v>
      </c>
      <c r="F19" s="33">
        <f t="shared" si="1"/>
        <v>0.97590889007389359</v>
      </c>
    </row>
    <row r="20" spans="2:6" x14ac:dyDescent="0.25">
      <c r="B20" s="17" t="s">
        <v>2</v>
      </c>
      <c r="C20" s="18">
        <v>9000</v>
      </c>
      <c r="D20" s="18">
        <v>66646</v>
      </c>
      <c r="E20" s="18">
        <v>64063.96</v>
      </c>
      <c r="F20" s="34">
        <f t="shared" ref="F20:F24" si="3">E20/D20</f>
        <v>0.96125738979083519</v>
      </c>
    </row>
    <row r="21" spans="2:6" x14ac:dyDescent="0.25">
      <c r="B21" s="17" t="s">
        <v>3</v>
      </c>
      <c r="C21" s="18">
        <v>1500</v>
      </c>
      <c r="D21" s="18">
        <v>53757</v>
      </c>
      <c r="E21" s="18">
        <v>53753.380000000005</v>
      </c>
      <c r="F21" s="34">
        <f t="shared" si="3"/>
        <v>0.99993265993266001</v>
      </c>
    </row>
    <row r="22" spans="2:6" x14ac:dyDescent="0.25">
      <c r="B22" s="17" t="s">
        <v>4</v>
      </c>
      <c r="C22" s="18">
        <v>0</v>
      </c>
      <c r="D22" s="18">
        <v>23603</v>
      </c>
      <c r="E22" s="18">
        <v>23600.46</v>
      </c>
      <c r="F22" s="34">
        <f t="shared" si="3"/>
        <v>0.9998923865610303</v>
      </c>
    </row>
    <row r="23" spans="2:6" x14ac:dyDescent="0.25">
      <c r="B23" s="17" t="s">
        <v>5</v>
      </c>
      <c r="C23" s="18">
        <v>6000</v>
      </c>
      <c r="D23" s="18">
        <v>41407</v>
      </c>
      <c r="E23" s="18">
        <v>41405.219999999994</v>
      </c>
      <c r="F23" s="34">
        <f t="shared" si="3"/>
        <v>0.99995701209940335</v>
      </c>
    </row>
    <row r="24" spans="2:6" x14ac:dyDescent="0.25">
      <c r="B24" s="17" t="s">
        <v>6</v>
      </c>
      <c r="C24" s="18">
        <v>0</v>
      </c>
      <c r="D24" s="18">
        <v>17153</v>
      </c>
      <c r="E24" s="18">
        <v>17150.919999999998</v>
      </c>
      <c r="F24" s="34">
        <f t="shared" si="3"/>
        <v>0.99987873841310548</v>
      </c>
    </row>
    <row r="25" spans="2:6" x14ac:dyDescent="0.25">
      <c r="B25" s="17" t="s">
        <v>7</v>
      </c>
      <c r="C25" s="18">
        <v>0</v>
      </c>
      <c r="D25" s="18">
        <v>4374</v>
      </c>
      <c r="E25" s="18">
        <v>4373.12</v>
      </c>
      <c r="F25" s="34">
        <f t="shared" si="1"/>
        <v>0.99979881115683578</v>
      </c>
    </row>
    <row r="26" spans="2:6" x14ac:dyDescent="0.25">
      <c r="B26" s="17" t="s">
        <v>9</v>
      </c>
      <c r="C26" s="18">
        <v>0</v>
      </c>
      <c r="D26" s="18">
        <v>33195</v>
      </c>
      <c r="E26" s="18">
        <v>33190.080000000002</v>
      </c>
      <c r="F26" s="34">
        <f t="shared" si="1"/>
        <v>0.99985178490736559</v>
      </c>
    </row>
    <row r="27" spans="2:6" x14ac:dyDescent="0.25">
      <c r="B27" s="17" t="s">
        <v>10</v>
      </c>
      <c r="C27" s="18">
        <v>2067860</v>
      </c>
      <c r="D27" s="18">
        <v>6001206</v>
      </c>
      <c r="E27" s="18">
        <v>1263787.9100000001</v>
      </c>
      <c r="F27" s="34">
        <f t="shared" si="1"/>
        <v>0.21058898994635414</v>
      </c>
    </row>
    <row r="28" spans="2:6" x14ac:dyDescent="0.25">
      <c r="B28" s="17" t="s">
        <v>11</v>
      </c>
      <c r="C28" s="18">
        <v>172912640</v>
      </c>
      <c r="D28" s="18">
        <v>178514028</v>
      </c>
      <c r="E28" s="18">
        <v>65911803.019999996</v>
      </c>
      <c r="F28" s="34">
        <f t="shared" si="1"/>
        <v>0.36922478170735129</v>
      </c>
    </row>
    <row r="29" spans="2:6" x14ac:dyDescent="0.25">
      <c r="B29" s="3" t="s">
        <v>13</v>
      </c>
      <c r="C29" s="4">
        <f>SUM(C30:C40)</f>
        <v>1048707000</v>
      </c>
      <c r="D29" s="4">
        <f>SUM(D30:D40)</f>
        <v>982931835</v>
      </c>
      <c r="E29" s="4">
        <f>SUM(E30:E40)</f>
        <v>354980335.27000004</v>
      </c>
      <c r="F29" s="7">
        <f t="shared" si="1"/>
        <v>0.36114440760787858</v>
      </c>
    </row>
    <row r="30" spans="2:6" x14ac:dyDescent="0.25">
      <c r="B30" s="15" t="s">
        <v>1</v>
      </c>
      <c r="C30" s="16">
        <v>230418401</v>
      </c>
      <c r="D30" s="16">
        <v>222567525</v>
      </c>
      <c r="E30" s="16">
        <v>103069389.41999999</v>
      </c>
      <c r="F30" s="33">
        <f t="shared" si="1"/>
        <v>0.4630926700559751</v>
      </c>
    </row>
    <row r="31" spans="2:6" x14ac:dyDescent="0.25">
      <c r="B31" s="17" t="s">
        <v>2</v>
      </c>
      <c r="C31" s="18">
        <v>78594189</v>
      </c>
      <c r="D31" s="18">
        <v>73900677</v>
      </c>
      <c r="E31" s="18">
        <v>23233949.510000002</v>
      </c>
      <c r="F31" s="34">
        <f t="shared" si="1"/>
        <v>0.31439427151661953</v>
      </c>
    </row>
    <row r="32" spans="2:6" x14ac:dyDescent="0.25">
      <c r="B32" s="17" t="s">
        <v>3</v>
      </c>
      <c r="C32" s="18">
        <v>103254986</v>
      </c>
      <c r="D32" s="18">
        <v>100249820</v>
      </c>
      <c r="E32" s="18">
        <v>24848311.870000008</v>
      </c>
      <c r="F32" s="34">
        <f t="shared" ref="F32:F35" si="4">E32/D32</f>
        <v>0.2478639050922985</v>
      </c>
    </row>
    <row r="33" spans="2:6" x14ac:dyDescent="0.25">
      <c r="B33" s="17" t="s">
        <v>4</v>
      </c>
      <c r="C33" s="18">
        <v>32336940</v>
      </c>
      <c r="D33" s="18">
        <v>32512943</v>
      </c>
      <c r="E33" s="18">
        <v>8351771.5999999996</v>
      </c>
      <c r="F33" s="34">
        <f t="shared" si="4"/>
        <v>0.25687528809680499</v>
      </c>
    </row>
    <row r="34" spans="2:6" x14ac:dyDescent="0.25">
      <c r="B34" s="17" t="s">
        <v>5</v>
      </c>
      <c r="C34" s="18">
        <v>35414618</v>
      </c>
      <c r="D34" s="18">
        <v>33402527</v>
      </c>
      <c r="E34" s="18">
        <v>10174938.539999992</v>
      </c>
      <c r="F34" s="34">
        <f t="shared" si="4"/>
        <v>0.3046158316105842</v>
      </c>
    </row>
    <row r="35" spans="2:6" x14ac:dyDescent="0.25">
      <c r="B35" s="17" t="s">
        <v>6</v>
      </c>
      <c r="C35" s="18">
        <v>19801828</v>
      </c>
      <c r="D35" s="18">
        <v>19539504</v>
      </c>
      <c r="E35" s="18">
        <v>6858150.1400000015</v>
      </c>
      <c r="F35" s="34">
        <f t="shared" si="4"/>
        <v>0.35098895754979254</v>
      </c>
    </row>
    <row r="36" spans="2:6" x14ac:dyDescent="0.25">
      <c r="B36" s="17" t="s">
        <v>7</v>
      </c>
      <c r="C36" s="18">
        <v>44132665</v>
      </c>
      <c r="D36" s="18">
        <v>48841309</v>
      </c>
      <c r="E36" s="18">
        <v>7160973.2700000005</v>
      </c>
      <c r="F36" s="34">
        <f t="shared" si="1"/>
        <v>0.14661714472067078</v>
      </c>
    </row>
    <row r="37" spans="2:6" x14ac:dyDescent="0.25">
      <c r="B37" s="17" t="s">
        <v>8</v>
      </c>
      <c r="C37" s="18">
        <v>6332304</v>
      </c>
      <c r="D37" s="18">
        <v>5771469</v>
      </c>
      <c r="E37" s="18">
        <v>1994159.8800000001</v>
      </c>
      <c r="F37" s="34">
        <f t="shared" si="1"/>
        <v>0.34552033113233394</v>
      </c>
    </row>
    <row r="38" spans="2:6" x14ac:dyDescent="0.25">
      <c r="B38" s="17" t="s">
        <v>9</v>
      </c>
      <c r="C38" s="18">
        <v>57070489</v>
      </c>
      <c r="D38" s="18">
        <v>55774959</v>
      </c>
      <c r="E38" s="18">
        <v>16291995.109999994</v>
      </c>
      <c r="F38" s="34">
        <f t="shared" si="1"/>
        <v>0.29210232337418651</v>
      </c>
    </row>
    <row r="39" spans="2:6" x14ac:dyDescent="0.25">
      <c r="B39" s="17" t="s">
        <v>10</v>
      </c>
      <c r="C39" s="18">
        <v>185100031</v>
      </c>
      <c r="D39" s="18">
        <v>158609133</v>
      </c>
      <c r="E39" s="18">
        <v>49664657.469999991</v>
      </c>
      <c r="F39" s="34">
        <f t="shared" si="1"/>
        <v>0.31312608883625881</v>
      </c>
    </row>
    <row r="40" spans="2:6" x14ac:dyDescent="0.25">
      <c r="B40" s="17" t="s">
        <v>11</v>
      </c>
      <c r="C40" s="18">
        <v>256250549</v>
      </c>
      <c r="D40" s="18">
        <v>231761969</v>
      </c>
      <c r="E40" s="18">
        <v>103332038.46000005</v>
      </c>
      <c r="F40" s="34">
        <f t="shared" ref="F40:F62" si="5">E40/D40</f>
        <v>0.44585416194837407</v>
      </c>
    </row>
    <row r="41" spans="2:6" x14ac:dyDescent="0.25">
      <c r="B41" s="3" t="s">
        <v>14</v>
      </c>
      <c r="C41" s="4">
        <f>+C42</f>
        <v>0</v>
      </c>
      <c r="D41" s="4">
        <f t="shared" ref="D41:E41" si="6">+D42</f>
        <v>2500000</v>
      </c>
      <c r="E41" s="4">
        <f t="shared" si="6"/>
        <v>0</v>
      </c>
      <c r="F41" s="7">
        <f t="shared" si="5"/>
        <v>0</v>
      </c>
    </row>
    <row r="42" spans="2:6" x14ac:dyDescent="0.25">
      <c r="B42" s="21" t="s">
        <v>10</v>
      </c>
      <c r="C42" s="22">
        <v>0</v>
      </c>
      <c r="D42" s="22">
        <v>2500000</v>
      </c>
      <c r="E42" s="22">
        <v>0</v>
      </c>
      <c r="F42" s="36">
        <f t="shared" si="5"/>
        <v>0</v>
      </c>
    </row>
    <row r="43" spans="2:6" x14ac:dyDescent="0.25">
      <c r="B43" s="3" t="s">
        <v>15</v>
      </c>
      <c r="C43" s="4">
        <f>+SUM(C44:C49)</f>
        <v>11307000</v>
      </c>
      <c r="D43" s="4">
        <f t="shared" ref="D43:E43" si="7">+SUM(D44:D49)</f>
        <v>41258467</v>
      </c>
      <c r="E43" s="4">
        <f t="shared" si="7"/>
        <v>25933697.16</v>
      </c>
      <c r="F43" s="7">
        <f t="shared" si="5"/>
        <v>0.62856666875189526</v>
      </c>
    </row>
    <row r="44" spans="2:6" x14ac:dyDescent="0.25">
      <c r="B44" s="15" t="s">
        <v>1</v>
      </c>
      <c r="C44" s="16">
        <v>795100</v>
      </c>
      <c r="D44" s="16">
        <v>15997890</v>
      </c>
      <c r="E44" s="16">
        <v>12996197</v>
      </c>
      <c r="F44" s="33">
        <f t="shared" si="5"/>
        <v>0.81236944372039066</v>
      </c>
    </row>
    <row r="45" spans="2:6" x14ac:dyDescent="0.25">
      <c r="B45" s="17" t="s">
        <v>2</v>
      </c>
      <c r="C45" s="18">
        <v>0</v>
      </c>
      <c r="D45" s="18">
        <v>186611</v>
      </c>
      <c r="E45" s="18">
        <v>123481</v>
      </c>
      <c r="F45" s="34">
        <f t="shared" ref="F45:F47" si="8">E45/D45</f>
        <v>0.66170268633681828</v>
      </c>
    </row>
    <row r="46" spans="2:6" x14ac:dyDescent="0.25">
      <c r="B46" s="17" t="s">
        <v>3</v>
      </c>
      <c r="C46" s="18">
        <v>0</v>
      </c>
      <c r="D46" s="18">
        <v>238401</v>
      </c>
      <c r="E46" s="18">
        <v>202807</v>
      </c>
      <c r="F46" s="34">
        <f t="shared" si="8"/>
        <v>0.85069693499607801</v>
      </c>
    </row>
    <row r="47" spans="2:6" x14ac:dyDescent="0.25">
      <c r="B47" s="17" t="s">
        <v>5</v>
      </c>
      <c r="C47" s="18">
        <v>0</v>
      </c>
      <c r="D47" s="18">
        <v>3000</v>
      </c>
      <c r="E47" s="18">
        <v>1365</v>
      </c>
      <c r="F47" s="34">
        <f t="shared" si="8"/>
        <v>0.45500000000000002</v>
      </c>
    </row>
    <row r="48" spans="2:6" x14ac:dyDescent="0.25">
      <c r="B48" s="17" t="s">
        <v>10</v>
      </c>
      <c r="C48" s="18">
        <v>825686</v>
      </c>
      <c r="D48" s="18">
        <v>8942398</v>
      </c>
      <c r="E48" s="18">
        <v>2963670.76</v>
      </c>
      <c r="F48" s="34">
        <f t="shared" si="5"/>
        <v>0.33141789931515014</v>
      </c>
    </row>
    <row r="49" spans="2:6" x14ac:dyDescent="0.25">
      <c r="B49" s="17" t="s">
        <v>11</v>
      </c>
      <c r="C49" s="18">
        <v>9686214</v>
      </c>
      <c r="D49" s="18">
        <v>15890167</v>
      </c>
      <c r="E49" s="18">
        <v>9646176.4000000004</v>
      </c>
      <c r="F49" s="34">
        <f t="shared" si="5"/>
        <v>0.60705317949144277</v>
      </c>
    </row>
    <row r="50" spans="2:6" x14ac:dyDescent="0.25">
      <c r="B50" s="3" t="s">
        <v>16</v>
      </c>
      <c r="C50" s="4">
        <f>+SUM(C51:C61)</f>
        <v>993911712</v>
      </c>
      <c r="D50" s="4">
        <f t="shared" ref="D50:E50" si="9">+SUM(D51:D61)</f>
        <v>898856855</v>
      </c>
      <c r="E50" s="4">
        <f t="shared" si="9"/>
        <v>62845102.73999998</v>
      </c>
      <c r="F50" s="7">
        <f t="shared" si="5"/>
        <v>6.9916697403392417E-2</v>
      </c>
    </row>
    <row r="51" spans="2:6" x14ac:dyDescent="0.25">
      <c r="B51" s="15" t="s">
        <v>1</v>
      </c>
      <c r="C51" s="16">
        <v>32390291</v>
      </c>
      <c r="D51" s="16">
        <v>6419704</v>
      </c>
      <c r="E51" s="16">
        <v>627305.39</v>
      </c>
      <c r="F51" s="33">
        <f t="shared" si="5"/>
        <v>9.7715625206395818E-2</v>
      </c>
    </row>
    <row r="52" spans="2:6" x14ac:dyDescent="0.25">
      <c r="B52" s="17" t="s">
        <v>2</v>
      </c>
      <c r="C52" s="18">
        <v>161046005</v>
      </c>
      <c r="D52" s="18">
        <v>136786422</v>
      </c>
      <c r="E52" s="18">
        <v>27595049.289999988</v>
      </c>
      <c r="F52" s="34">
        <f t="shared" ref="F52:F57" si="10">E52/D52</f>
        <v>0.20173821996747593</v>
      </c>
    </row>
    <row r="53" spans="2:6" x14ac:dyDescent="0.25">
      <c r="B53" s="17" t="s">
        <v>3</v>
      </c>
      <c r="C53" s="18">
        <v>20000000</v>
      </c>
      <c r="D53" s="18">
        <v>16171</v>
      </c>
      <c r="E53" s="18">
        <v>999.87</v>
      </c>
      <c r="F53" s="34">
        <f t="shared" si="10"/>
        <v>6.1831055593346111E-2</v>
      </c>
    </row>
    <row r="54" spans="2:6" x14ac:dyDescent="0.25">
      <c r="B54" s="17" t="s">
        <v>4</v>
      </c>
      <c r="C54" s="18">
        <v>20000000</v>
      </c>
      <c r="D54" s="18">
        <v>1300</v>
      </c>
      <c r="E54" s="18">
        <v>0</v>
      </c>
      <c r="F54" s="34">
        <f t="shared" si="10"/>
        <v>0</v>
      </c>
    </row>
    <row r="55" spans="2:6" x14ac:dyDescent="0.25">
      <c r="B55" s="17" t="s">
        <v>5</v>
      </c>
      <c r="C55" s="18">
        <v>10000000</v>
      </c>
      <c r="D55" s="18">
        <v>115440</v>
      </c>
      <c r="E55" s="18">
        <v>62645.49</v>
      </c>
      <c r="F55" s="34">
        <f t="shared" si="10"/>
        <v>0.54266709979209982</v>
      </c>
    </row>
    <row r="56" spans="2:6" x14ac:dyDescent="0.25">
      <c r="B56" s="17" t="s">
        <v>6</v>
      </c>
      <c r="C56" s="18">
        <v>0</v>
      </c>
      <c r="D56" s="18">
        <v>96000</v>
      </c>
      <c r="E56" s="18">
        <v>0</v>
      </c>
      <c r="F56" s="34">
        <f t="shared" si="10"/>
        <v>0</v>
      </c>
    </row>
    <row r="57" spans="2:6" x14ac:dyDescent="0.25">
      <c r="B57" s="17" t="s">
        <v>7</v>
      </c>
      <c r="C57" s="18">
        <v>0</v>
      </c>
      <c r="D57" s="18">
        <v>6826872</v>
      </c>
      <c r="E57" s="18">
        <v>1663688.99</v>
      </c>
      <c r="F57" s="34">
        <f t="shared" si="10"/>
        <v>0.24369711194233612</v>
      </c>
    </row>
    <row r="58" spans="2:6" x14ac:dyDescent="0.25">
      <c r="B58" s="17" t="s">
        <v>8</v>
      </c>
      <c r="C58" s="18">
        <v>0</v>
      </c>
      <c r="D58" s="18">
        <v>193036</v>
      </c>
      <c r="E58" s="18">
        <v>18000</v>
      </c>
      <c r="F58" s="34">
        <f t="shared" si="5"/>
        <v>9.3246855508817006E-2</v>
      </c>
    </row>
    <row r="59" spans="2:6" x14ac:dyDescent="0.25">
      <c r="B59" s="17" t="s">
        <v>9</v>
      </c>
      <c r="C59" s="18">
        <v>0</v>
      </c>
      <c r="D59" s="18">
        <v>290000</v>
      </c>
      <c r="E59" s="18">
        <v>0</v>
      </c>
      <c r="F59" s="34">
        <f t="shared" si="5"/>
        <v>0</v>
      </c>
    </row>
    <row r="60" spans="2:6" x14ac:dyDescent="0.25">
      <c r="B60" s="17" t="s">
        <v>10</v>
      </c>
      <c r="C60" s="18">
        <v>0</v>
      </c>
      <c r="D60" s="18">
        <v>7576149</v>
      </c>
      <c r="E60" s="18">
        <v>982776.27999999991</v>
      </c>
      <c r="F60" s="34">
        <f t="shared" si="5"/>
        <v>0.12971976659909934</v>
      </c>
    </row>
    <row r="61" spans="2:6" x14ac:dyDescent="0.25">
      <c r="B61" s="17" t="s">
        <v>11</v>
      </c>
      <c r="C61" s="18">
        <v>750475416</v>
      </c>
      <c r="D61" s="18">
        <v>740535761</v>
      </c>
      <c r="E61" s="18">
        <v>31894637.429999996</v>
      </c>
      <c r="F61" s="34">
        <f t="shared" si="5"/>
        <v>4.3069678886176029E-2</v>
      </c>
    </row>
    <row r="62" spans="2:6" x14ac:dyDescent="0.25">
      <c r="B62" s="5" t="s">
        <v>19</v>
      </c>
      <c r="C62" s="6">
        <f>+C50+C43+C41+C29+C18+C6</f>
        <v>4196614712</v>
      </c>
      <c r="D62" s="6">
        <f>+D50+D43+D41+D29+D18+D6</f>
        <v>4126817543</v>
      </c>
      <c r="E62" s="6">
        <f>+E50+E43+E41+E29+E18+E6</f>
        <v>1060003061.9899998</v>
      </c>
      <c r="F62" s="9">
        <f t="shared" si="5"/>
        <v>0.25685726372565237</v>
      </c>
    </row>
    <row r="63" spans="2:6" x14ac:dyDescent="0.25">
      <c r="B63" s="1" t="s">
        <v>23</v>
      </c>
      <c r="C63" s="13"/>
      <c r="D63" s="13"/>
      <c r="E63" s="13"/>
    </row>
  </sheetData>
  <mergeCells count="1">
    <mergeCell ref="B2:F2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6"/>
  <sheetViews>
    <sheetView showGridLines="0" tabSelected="1" zoomScaleNormal="100" workbookViewId="0">
      <selection activeCell="B16" sqref="B16"/>
    </sheetView>
  </sheetViews>
  <sheetFormatPr baseColWidth="10" defaultRowHeight="15" x14ac:dyDescent="0.25"/>
  <cols>
    <col min="2" max="2" width="71.5703125" customWidth="1"/>
    <col min="5" max="5" width="12.7109375" customWidth="1"/>
  </cols>
  <sheetData>
    <row r="2" spans="2:6" ht="52.5" customHeight="1" x14ac:dyDescent="0.25">
      <c r="B2" s="43" t="s">
        <v>24</v>
      </c>
      <c r="C2" s="43"/>
      <c r="D2" s="43"/>
      <c r="E2" s="43"/>
      <c r="F2" s="43"/>
    </row>
    <row r="5" spans="2:6" ht="38.25" x14ac:dyDescent="0.25">
      <c r="B5" s="10" t="s">
        <v>20</v>
      </c>
      <c r="C5" s="10" t="s">
        <v>17</v>
      </c>
      <c r="D5" s="10" t="s">
        <v>18</v>
      </c>
      <c r="E5" s="14" t="s">
        <v>22</v>
      </c>
      <c r="F5" s="14" t="s">
        <v>21</v>
      </c>
    </row>
    <row r="6" spans="2:6" x14ac:dyDescent="0.25">
      <c r="B6" s="3" t="s">
        <v>0</v>
      </c>
      <c r="C6" s="4">
        <f>SUM(C7:C17)</f>
        <v>22613140</v>
      </c>
      <c r="D6" s="4">
        <f t="shared" ref="D6:E6" si="0">SUM(D7:D17)</f>
        <v>22713540</v>
      </c>
      <c r="E6" s="4">
        <f t="shared" si="0"/>
        <v>130512</v>
      </c>
      <c r="F6" s="7">
        <f t="shared" ref="F6:F45" si="1">E6/D6</f>
        <v>5.7459999630176534E-3</v>
      </c>
    </row>
    <row r="7" spans="2:6" x14ac:dyDescent="0.25">
      <c r="B7" s="15" t="s">
        <v>1</v>
      </c>
      <c r="C7" s="16">
        <v>660431</v>
      </c>
      <c r="D7" s="16">
        <v>660431</v>
      </c>
      <c r="E7" s="16">
        <v>0</v>
      </c>
      <c r="F7" s="37">
        <f t="shared" si="1"/>
        <v>0</v>
      </c>
    </row>
    <row r="8" spans="2:6" x14ac:dyDescent="0.25">
      <c r="B8" s="17" t="s">
        <v>2</v>
      </c>
      <c r="C8" s="18">
        <v>1771969</v>
      </c>
      <c r="D8" s="18">
        <v>1786424</v>
      </c>
      <c r="E8" s="18">
        <v>14455</v>
      </c>
      <c r="F8" s="38">
        <f t="shared" si="1"/>
        <v>8.0915840808229184E-3</v>
      </c>
    </row>
    <row r="9" spans="2:6" x14ac:dyDescent="0.25">
      <c r="B9" s="17" t="s">
        <v>3</v>
      </c>
      <c r="C9" s="18">
        <v>439744</v>
      </c>
      <c r="D9" s="18">
        <v>439744</v>
      </c>
      <c r="E9" s="18">
        <v>0</v>
      </c>
      <c r="F9" s="38">
        <f t="shared" si="1"/>
        <v>0</v>
      </c>
    </row>
    <row r="10" spans="2:6" x14ac:dyDescent="0.25">
      <c r="B10" s="17" t="s">
        <v>4</v>
      </c>
      <c r="C10" s="18">
        <v>78975</v>
      </c>
      <c r="D10" s="18">
        <v>78975</v>
      </c>
      <c r="E10" s="18">
        <v>0</v>
      </c>
      <c r="F10" s="38">
        <f t="shared" si="1"/>
        <v>0</v>
      </c>
    </row>
    <row r="11" spans="2:6" x14ac:dyDescent="0.25">
      <c r="B11" s="17" t="s">
        <v>5</v>
      </c>
      <c r="C11" s="18">
        <v>492058</v>
      </c>
      <c r="D11" s="18">
        <v>492058</v>
      </c>
      <c r="E11" s="18">
        <v>0</v>
      </c>
      <c r="F11" s="38">
        <f t="shared" si="1"/>
        <v>0</v>
      </c>
    </row>
    <row r="12" spans="2:6" x14ac:dyDescent="0.25">
      <c r="B12" s="17" t="s">
        <v>6</v>
      </c>
      <c r="C12" s="18">
        <v>77560</v>
      </c>
      <c r="D12" s="18">
        <v>77560</v>
      </c>
      <c r="E12" s="18">
        <v>0</v>
      </c>
      <c r="F12" s="38">
        <f t="shared" si="1"/>
        <v>0</v>
      </c>
    </row>
    <row r="13" spans="2:6" x14ac:dyDescent="0.25">
      <c r="B13" s="17" t="s">
        <v>7</v>
      </c>
      <c r="C13" s="18">
        <v>82733</v>
      </c>
      <c r="D13" s="18">
        <v>83914</v>
      </c>
      <c r="E13" s="18">
        <v>1181</v>
      </c>
      <c r="F13" s="38">
        <f t="shared" si="1"/>
        <v>1.4073932835998761E-2</v>
      </c>
    </row>
    <row r="14" spans="2:6" x14ac:dyDescent="0.25">
      <c r="B14" s="17" t="s">
        <v>8</v>
      </c>
      <c r="C14" s="18">
        <v>1426715</v>
      </c>
      <c r="D14" s="18">
        <v>1426715</v>
      </c>
      <c r="E14" s="18">
        <v>16158</v>
      </c>
      <c r="F14" s="38">
        <f t="shared" si="1"/>
        <v>1.132531724976607E-2</v>
      </c>
    </row>
    <row r="15" spans="2:6" x14ac:dyDescent="0.25">
      <c r="B15" s="17" t="s">
        <v>9</v>
      </c>
      <c r="C15" s="18">
        <v>263136</v>
      </c>
      <c r="D15" s="18">
        <v>263136</v>
      </c>
      <c r="E15" s="18">
        <v>0</v>
      </c>
      <c r="F15" s="38">
        <f t="shared" si="1"/>
        <v>0</v>
      </c>
    </row>
    <row r="16" spans="2:6" x14ac:dyDescent="0.25">
      <c r="B16" s="17" t="s">
        <v>10</v>
      </c>
      <c r="C16" s="18">
        <v>1494834</v>
      </c>
      <c r="D16" s="18">
        <v>1579598</v>
      </c>
      <c r="E16" s="18">
        <v>59364</v>
      </c>
      <c r="F16" s="38">
        <f t="shared" si="1"/>
        <v>3.7581713828455085E-2</v>
      </c>
    </row>
    <row r="17" spans="2:6" x14ac:dyDescent="0.25">
      <c r="B17" s="19" t="s">
        <v>11</v>
      </c>
      <c r="C17" s="20">
        <v>15824985</v>
      </c>
      <c r="D17" s="20">
        <v>15824985</v>
      </c>
      <c r="E17" s="20">
        <v>39354</v>
      </c>
      <c r="F17" s="39">
        <f t="shared" si="1"/>
        <v>2.4868270017317554E-3</v>
      </c>
    </row>
    <row r="18" spans="2:6" x14ac:dyDescent="0.25">
      <c r="B18" s="3" t="s">
        <v>12</v>
      </c>
      <c r="C18" s="4">
        <f>SUM(C19:C20)</f>
        <v>722000</v>
      </c>
      <c r="D18" s="4">
        <f t="shared" ref="D18:E18" si="2">SUM(D19:D20)</f>
        <v>1049157</v>
      </c>
      <c r="E18" s="4">
        <f t="shared" si="2"/>
        <v>249845.75</v>
      </c>
      <c r="F18" s="7">
        <f t="shared" si="1"/>
        <v>0.23813952535225899</v>
      </c>
    </row>
    <row r="19" spans="2:6" x14ac:dyDescent="0.25">
      <c r="B19" s="15" t="s">
        <v>10</v>
      </c>
      <c r="C19" s="16">
        <v>650000</v>
      </c>
      <c r="D19" s="16">
        <v>650000</v>
      </c>
      <c r="E19" s="16">
        <v>0</v>
      </c>
      <c r="F19" s="37">
        <f t="shared" si="1"/>
        <v>0</v>
      </c>
    </row>
    <row r="20" spans="2:6" x14ac:dyDescent="0.25">
      <c r="B20" s="19" t="s">
        <v>11</v>
      </c>
      <c r="C20" s="20">
        <v>72000</v>
      </c>
      <c r="D20" s="20">
        <v>399157</v>
      </c>
      <c r="E20" s="20">
        <v>249845.75</v>
      </c>
      <c r="F20" s="39">
        <f t="shared" si="1"/>
        <v>0.62593352991429441</v>
      </c>
    </row>
    <row r="21" spans="2:6" x14ac:dyDescent="0.25">
      <c r="B21" s="3" t="s">
        <v>13</v>
      </c>
      <c r="C21" s="4">
        <f>+SUM(C22:C32)</f>
        <v>323691750</v>
      </c>
      <c r="D21" s="4">
        <f t="shared" ref="D21:E21" si="3">+SUM(D22:D32)</f>
        <v>379367179</v>
      </c>
      <c r="E21" s="4">
        <f t="shared" si="3"/>
        <v>68797397.439999968</v>
      </c>
      <c r="F21" s="7">
        <f t="shared" si="1"/>
        <v>0.18134778454305867</v>
      </c>
    </row>
    <row r="22" spans="2:6" x14ac:dyDescent="0.25">
      <c r="B22" s="15" t="s">
        <v>1</v>
      </c>
      <c r="C22" s="16">
        <v>5339530</v>
      </c>
      <c r="D22" s="16">
        <v>5748932</v>
      </c>
      <c r="E22" s="16">
        <v>947125.49</v>
      </c>
      <c r="F22" s="37">
        <f t="shared" si="1"/>
        <v>0.16474807668624364</v>
      </c>
    </row>
    <row r="23" spans="2:6" x14ac:dyDescent="0.25">
      <c r="B23" s="17" t="s">
        <v>2</v>
      </c>
      <c r="C23" s="18">
        <v>7834002</v>
      </c>
      <c r="D23" s="18">
        <v>8956773</v>
      </c>
      <c r="E23" s="18">
        <v>1144744.7599999998</v>
      </c>
      <c r="F23" s="38">
        <f t="shared" si="1"/>
        <v>0.12780772271441956</v>
      </c>
    </row>
    <row r="24" spans="2:6" x14ac:dyDescent="0.25">
      <c r="B24" s="17" t="s">
        <v>3</v>
      </c>
      <c r="C24" s="18">
        <v>2193444</v>
      </c>
      <c r="D24" s="18">
        <v>5763215</v>
      </c>
      <c r="E24" s="18">
        <v>456070.27999999997</v>
      </c>
      <c r="F24" s="38">
        <f t="shared" si="1"/>
        <v>7.9134698254359759E-2</v>
      </c>
    </row>
    <row r="25" spans="2:6" x14ac:dyDescent="0.25">
      <c r="B25" s="17" t="s">
        <v>4</v>
      </c>
      <c r="C25" s="18">
        <v>2364448</v>
      </c>
      <c r="D25" s="18">
        <v>2997577</v>
      </c>
      <c r="E25" s="18">
        <v>1564656.52</v>
      </c>
      <c r="F25" s="38">
        <f t="shared" si="1"/>
        <v>0.52197375413542335</v>
      </c>
    </row>
    <row r="26" spans="2:6" x14ac:dyDescent="0.25">
      <c r="B26" s="17" t="s">
        <v>5</v>
      </c>
      <c r="C26" s="18">
        <v>2951324</v>
      </c>
      <c r="D26" s="18">
        <v>3134376</v>
      </c>
      <c r="E26" s="18">
        <v>400930.19</v>
      </c>
      <c r="F26" s="38">
        <f t="shared" si="1"/>
        <v>0.12791387823286038</v>
      </c>
    </row>
    <row r="27" spans="2:6" x14ac:dyDescent="0.25">
      <c r="B27" s="17" t="s">
        <v>6</v>
      </c>
      <c r="C27" s="18">
        <v>1163579</v>
      </c>
      <c r="D27" s="18">
        <v>1013203</v>
      </c>
      <c r="E27" s="18">
        <v>184168.81</v>
      </c>
      <c r="F27" s="38">
        <f t="shared" si="1"/>
        <v>0.18176891501505621</v>
      </c>
    </row>
    <row r="28" spans="2:6" x14ac:dyDescent="0.25">
      <c r="B28" s="17" t="s">
        <v>7</v>
      </c>
      <c r="C28" s="18">
        <v>1208910</v>
      </c>
      <c r="D28" s="18">
        <v>1357942</v>
      </c>
      <c r="E28" s="18">
        <v>148116.73000000001</v>
      </c>
      <c r="F28" s="38">
        <f t="shared" si="1"/>
        <v>0.10907441554941227</v>
      </c>
    </row>
    <row r="29" spans="2:6" x14ac:dyDescent="0.25">
      <c r="B29" s="17" t="s">
        <v>8</v>
      </c>
      <c r="C29" s="18">
        <v>160842</v>
      </c>
      <c r="D29" s="18">
        <v>245484</v>
      </c>
      <c r="E29" s="18">
        <v>22087.5</v>
      </c>
      <c r="F29" s="38">
        <f t="shared" si="1"/>
        <v>8.9975314073422297E-2</v>
      </c>
    </row>
    <row r="30" spans="2:6" x14ac:dyDescent="0.25">
      <c r="B30" s="17" t="s">
        <v>9</v>
      </c>
      <c r="C30" s="18">
        <v>796280</v>
      </c>
      <c r="D30" s="18">
        <v>1259228</v>
      </c>
      <c r="E30" s="18">
        <v>143724.71999999997</v>
      </c>
      <c r="F30" s="38">
        <f t="shared" si="1"/>
        <v>0.11413716975797868</v>
      </c>
    </row>
    <row r="31" spans="2:6" x14ac:dyDescent="0.25">
      <c r="B31" s="17" t="s">
        <v>10</v>
      </c>
      <c r="C31" s="18">
        <v>47242627</v>
      </c>
      <c r="D31" s="18">
        <v>89250248</v>
      </c>
      <c r="E31" s="18">
        <v>9498101.75</v>
      </c>
      <c r="F31" s="38">
        <f t="shared" si="1"/>
        <v>0.10642101240995991</v>
      </c>
    </row>
    <row r="32" spans="2:6" x14ac:dyDescent="0.25">
      <c r="B32" s="19" t="s">
        <v>11</v>
      </c>
      <c r="C32" s="20">
        <v>252436764</v>
      </c>
      <c r="D32" s="20">
        <v>259640201</v>
      </c>
      <c r="E32" s="20">
        <v>54287670.689999975</v>
      </c>
      <c r="F32" s="39">
        <f t="shared" si="1"/>
        <v>0.20908807835193433</v>
      </c>
    </row>
    <row r="33" spans="2:6" x14ac:dyDescent="0.25">
      <c r="B33" s="3" t="s">
        <v>15</v>
      </c>
      <c r="C33" s="4">
        <f>+SUM(C34:C35)</f>
        <v>4033634</v>
      </c>
      <c r="D33" s="4">
        <f>+SUM(D34:D35)</f>
        <v>6781751</v>
      </c>
      <c r="E33" s="4">
        <f>+SUM(E34:E35)</f>
        <v>2169936.36</v>
      </c>
      <c r="F33" s="7">
        <f t="shared" si="1"/>
        <v>0.31996697608036623</v>
      </c>
    </row>
    <row r="34" spans="2:6" x14ac:dyDescent="0.25">
      <c r="B34" s="15" t="s">
        <v>10</v>
      </c>
      <c r="C34" s="16">
        <v>3793634</v>
      </c>
      <c r="D34" s="16">
        <v>6421062</v>
      </c>
      <c r="E34" s="16">
        <v>2062791.66</v>
      </c>
      <c r="F34" s="37">
        <f t="shared" si="1"/>
        <v>0.32125397013765011</v>
      </c>
    </row>
    <row r="35" spans="2:6" x14ac:dyDescent="0.25">
      <c r="B35" s="17" t="s">
        <v>11</v>
      </c>
      <c r="C35" s="18">
        <v>240000</v>
      </c>
      <c r="D35" s="18">
        <v>360689</v>
      </c>
      <c r="E35" s="18">
        <v>107144.70000000001</v>
      </c>
      <c r="F35" s="38">
        <f t="shared" si="1"/>
        <v>0.29705563518710026</v>
      </c>
    </row>
    <row r="36" spans="2:6" x14ac:dyDescent="0.25">
      <c r="B36" s="3" t="s">
        <v>16</v>
      </c>
      <c r="C36" s="4">
        <f>+SUM(C37:C44)</f>
        <v>8206699</v>
      </c>
      <c r="D36" s="4">
        <f>+SUM(D37:D44)</f>
        <v>15286597</v>
      </c>
      <c r="E36" s="4">
        <f>+SUM(E37:E44)</f>
        <v>1087179.3700000001</v>
      </c>
      <c r="F36" s="7">
        <f t="shared" si="1"/>
        <v>7.111977701773653E-2</v>
      </c>
    </row>
    <row r="37" spans="2:6" x14ac:dyDescent="0.25">
      <c r="B37" s="15" t="s">
        <v>1</v>
      </c>
      <c r="C37" s="16">
        <v>500</v>
      </c>
      <c r="D37" s="16">
        <v>11259</v>
      </c>
      <c r="E37" s="16">
        <v>510</v>
      </c>
      <c r="F37" s="37">
        <f t="shared" si="1"/>
        <v>4.5297095656807888E-2</v>
      </c>
    </row>
    <row r="38" spans="2:6" x14ac:dyDescent="0.25">
      <c r="B38" s="17" t="s">
        <v>2</v>
      </c>
      <c r="C38" s="18">
        <v>1626940</v>
      </c>
      <c r="D38" s="18">
        <v>1670840</v>
      </c>
      <c r="E38" s="18">
        <v>111350</v>
      </c>
      <c r="F38" s="38">
        <f t="shared" si="1"/>
        <v>6.6643125613463888E-2</v>
      </c>
    </row>
    <row r="39" spans="2:6" x14ac:dyDescent="0.25">
      <c r="B39" s="17" t="s">
        <v>3</v>
      </c>
      <c r="C39" s="18">
        <v>0</v>
      </c>
      <c r="D39" s="18">
        <v>5648</v>
      </c>
      <c r="E39" s="18">
        <v>0</v>
      </c>
      <c r="F39" s="38">
        <f t="shared" si="1"/>
        <v>0</v>
      </c>
    </row>
    <row r="40" spans="2:6" x14ac:dyDescent="0.25">
      <c r="B40" s="17" t="s">
        <v>5</v>
      </c>
      <c r="C40" s="18">
        <v>89994</v>
      </c>
      <c r="D40" s="18">
        <v>322237</v>
      </c>
      <c r="E40" s="18">
        <v>132360</v>
      </c>
      <c r="F40" s="38">
        <f t="shared" si="1"/>
        <v>0.41075357578428301</v>
      </c>
    </row>
    <row r="41" spans="2:6" x14ac:dyDescent="0.25">
      <c r="B41" s="17" t="s">
        <v>6</v>
      </c>
      <c r="C41" s="18">
        <v>0</v>
      </c>
      <c r="D41" s="18">
        <v>266535</v>
      </c>
      <c r="E41" s="18">
        <v>0</v>
      </c>
      <c r="F41" s="38">
        <f t="shared" si="1"/>
        <v>0</v>
      </c>
    </row>
    <row r="42" spans="2:6" x14ac:dyDescent="0.25">
      <c r="B42" s="17" t="s">
        <v>8</v>
      </c>
      <c r="C42" s="18">
        <v>0</v>
      </c>
      <c r="D42" s="18">
        <v>167613</v>
      </c>
      <c r="E42" s="18">
        <v>0</v>
      </c>
      <c r="F42" s="38">
        <f t="shared" ref="F42" si="4">E42/D42</f>
        <v>0</v>
      </c>
    </row>
    <row r="43" spans="2:6" x14ac:dyDescent="0.25">
      <c r="B43" s="17" t="s">
        <v>10</v>
      </c>
      <c r="C43" s="18">
        <v>3667150</v>
      </c>
      <c r="D43" s="18">
        <v>7307355</v>
      </c>
      <c r="E43" s="18">
        <v>455542.56999999995</v>
      </c>
      <c r="F43" s="38">
        <f t="shared" si="1"/>
        <v>6.2340281811955209E-2</v>
      </c>
    </row>
    <row r="44" spans="2:6" x14ac:dyDescent="0.25">
      <c r="B44" s="17" t="s">
        <v>11</v>
      </c>
      <c r="C44" s="18">
        <v>2822115</v>
      </c>
      <c r="D44" s="18">
        <v>5535110</v>
      </c>
      <c r="E44" s="18">
        <v>387416.80000000005</v>
      </c>
      <c r="F44" s="38">
        <f t="shared" si="1"/>
        <v>6.999261080628931E-2</v>
      </c>
    </row>
    <row r="45" spans="2:6" x14ac:dyDescent="0.25">
      <c r="B45" s="5" t="s">
        <v>19</v>
      </c>
      <c r="C45" s="6">
        <f>+C36+C33+C21+C18+C6</f>
        <v>359267223</v>
      </c>
      <c r="D45" s="6">
        <f>+D36+D33+D21+D18+D6</f>
        <v>425198224</v>
      </c>
      <c r="E45" s="6">
        <f>+E36+E33+E21+E18+E6</f>
        <v>72434870.919999972</v>
      </c>
      <c r="F45" s="9">
        <f t="shared" si="1"/>
        <v>0.1703555349751413</v>
      </c>
    </row>
    <row r="46" spans="2:6" x14ac:dyDescent="0.25">
      <c r="B46" s="1" t="s">
        <v>23</v>
      </c>
    </row>
  </sheetData>
  <mergeCells count="1">
    <mergeCell ref="B2:F2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showGridLines="0" tabSelected="1" zoomScaleNormal="100" workbookViewId="0">
      <selection activeCell="B16" sqref="B16"/>
    </sheetView>
  </sheetViews>
  <sheetFormatPr baseColWidth="10" defaultRowHeight="15" x14ac:dyDescent="0.25"/>
  <cols>
    <col min="2" max="2" width="68.140625" customWidth="1"/>
    <col min="5" max="5" width="13.42578125" customWidth="1"/>
  </cols>
  <sheetData>
    <row r="2" spans="2:6" ht="70.5" customHeight="1" x14ac:dyDescent="0.25">
      <c r="B2" s="43" t="s">
        <v>24</v>
      </c>
      <c r="C2" s="43"/>
      <c r="D2" s="43"/>
      <c r="E2" s="43"/>
      <c r="F2" s="43"/>
    </row>
    <row r="5" spans="2:6" ht="38.25" x14ac:dyDescent="0.25">
      <c r="B5" s="10" t="s">
        <v>20</v>
      </c>
      <c r="C5" s="10" t="s">
        <v>17</v>
      </c>
      <c r="D5" s="10" t="s">
        <v>18</v>
      </c>
      <c r="E5" s="14" t="s">
        <v>22</v>
      </c>
      <c r="F5" s="14" t="s">
        <v>21</v>
      </c>
    </row>
    <row r="6" spans="2:6" x14ac:dyDescent="0.25">
      <c r="B6" s="3" t="s">
        <v>16</v>
      </c>
      <c r="C6" s="4">
        <f>+SUM(C7:C8)</f>
        <v>16066664</v>
      </c>
      <c r="D6" s="4">
        <f t="shared" ref="D6:E6" si="0">+SUM(D7:D8)</f>
        <v>16066664</v>
      </c>
      <c r="E6" s="4">
        <f t="shared" si="0"/>
        <v>3939829.32</v>
      </c>
      <c r="F6" s="7">
        <f>E6/D6</f>
        <v>0.24521763323114243</v>
      </c>
    </row>
    <row r="7" spans="2:6" x14ac:dyDescent="0.25">
      <c r="B7" s="15" t="s">
        <v>1</v>
      </c>
      <c r="C7" s="16">
        <v>2390291</v>
      </c>
      <c r="D7" s="16">
        <v>2390291</v>
      </c>
      <c r="E7" s="16">
        <v>317340.92000000004</v>
      </c>
      <c r="F7" s="37">
        <f>E7/D7</f>
        <v>0.13276246281310519</v>
      </c>
    </row>
    <row r="8" spans="2:6" x14ac:dyDescent="0.25">
      <c r="B8" s="19" t="s">
        <v>2</v>
      </c>
      <c r="C8" s="20">
        <v>13676373</v>
      </c>
      <c r="D8" s="20">
        <v>13676373</v>
      </c>
      <c r="E8" s="20">
        <v>3622488.4</v>
      </c>
      <c r="F8" s="39">
        <f>E8/D8</f>
        <v>0.26487200955984458</v>
      </c>
    </row>
    <row r="9" spans="2:6" x14ac:dyDescent="0.25">
      <c r="B9" s="5" t="s">
        <v>19</v>
      </c>
      <c r="C9" s="6">
        <f>+C6</f>
        <v>16066664</v>
      </c>
      <c r="D9" s="6">
        <f t="shared" ref="D9:E9" si="1">+D6</f>
        <v>16066664</v>
      </c>
      <c r="E9" s="6">
        <f t="shared" si="1"/>
        <v>3939829.32</v>
      </c>
      <c r="F9" s="9">
        <f>E9/D9</f>
        <v>0.24521763323114243</v>
      </c>
    </row>
    <row r="10" spans="2:6" x14ac:dyDescent="0.25">
      <c r="B10" s="1" t="s">
        <v>23</v>
      </c>
    </row>
  </sheetData>
  <mergeCells count="1">
    <mergeCell ref="B2:F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tabSelected="1" topLeftCell="A2" zoomScaleNormal="100" workbookViewId="0">
      <selection activeCell="B16" sqref="B16"/>
    </sheetView>
  </sheetViews>
  <sheetFormatPr baseColWidth="10" defaultRowHeight="15" x14ac:dyDescent="0.25"/>
  <cols>
    <col min="2" max="2" width="85.28515625" bestFit="1" customWidth="1"/>
  </cols>
  <sheetData>
    <row r="2" spans="2:6" ht="60" customHeight="1" x14ac:dyDescent="0.25">
      <c r="B2" s="43" t="s">
        <v>24</v>
      </c>
      <c r="C2" s="43"/>
      <c r="D2" s="43"/>
      <c r="E2" s="43"/>
      <c r="F2" s="43"/>
    </row>
    <row r="5" spans="2:6" ht="38.25" x14ac:dyDescent="0.25">
      <c r="B5" s="10" t="s">
        <v>20</v>
      </c>
      <c r="C5" s="10" t="s">
        <v>17</v>
      </c>
      <c r="D5" s="10" t="s">
        <v>18</v>
      </c>
      <c r="E5" s="14" t="s">
        <v>22</v>
      </c>
      <c r="F5" s="14" t="s">
        <v>21</v>
      </c>
    </row>
    <row r="6" spans="2:6" x14ac:dyDescent="0.25">
      <c r="B6" s="3" t="s">
        <v>13</v>
      </c>
      <c r="C6" s="4">
        <f>SUM(C7:C15)</f>
        <v>0</v>
      </c>
      <c r="D6" s="4">
        <f t="shared" ref="D6:E6" si="0">SUM(D7:D15)</f>
        <v>134710845</v>
      </c>
      <c r="E6" s="4">
        <f t="shared" si="0"/>
        <v>39224949.219999999</v>
      </c>
      <c r="F6" s="7">
        <f t="shared" ref="F6:F31" si="1">E6/D6</f>
        <v>0.2911788521555187</v>
      </c>
    </row>
    <row r="7" spans="2:6" x14ac:dyDescent="0.25">
      <c r="B7" s="40" t="s">
        <v>1</v>
      </c>
      <c r="C7" s="16">
        <v>0</v>
      </c>
      <c r="D7" s="16">
        <v>4669581</v>
      </c>
      <c r="E7" s="16">
        <v>1031272.8400000001</v>
      </c>
      <c r="F7" s="37">
        <f t="shared" si="1"/>
        <v>0.22084911686937223</v>
      </c>
    </row>
    <row r="8" spans="2:6" x14ac:dyDescent="0.25">
      <c r="B8" s="41" t="s">
        <v>2</v>
      </c>
      <c r="C8" s="18">
        <v>0</v>
      </c>
      <c r="D8" s="18">
        <v>14340266</v>
      </c>
      <c r="E8" s="18">
        <v>4023972.6400000006</v>
      </c>
      <c r="F8" s="38">
        <f t="shared" si="1"/>
        <v>0.28060655499695758</v>
      </c>
    </row>
    <row r="9" spans="2:6" x14ac:dyDescent="0.25">
      <c r="B9" s="41" t="s">
        <v>3</v>
      </c>
      <c r="C9" s="18">
        <v>0</v>
      </c>
      <c r="D9" s="18">
        <v>8074189</v>
      </c>
      <c r="E9" s="18">
        <v>847589.70000000007</v>
      </c>
      <c r="F9" s="38">
        <f t="shared" si="1"/>
        <v>0.10497521175191714</v>
      </c>
    </row>
    <row r="10" spans="2:6" x14ac:dyDescent="0.25">
      <c r="B10" s="41" t="s">
        <v>4</v>
      </c>
      <c r="C10" s="18">
        <v>0</v>
      </c>
      <c r="D10" s="18">
        <v>483002</v>
      </c>
      <c r="E10" s="18">
        <v>82587.27</v>
      </c>
      <c r="F10" s="38">
        <f t="shared" si="1"/>
        <v>0.17098742862348396</v>
      </c>
    </row>
    <row r="11" spans="2:6" x14ac:dyDescent="0.25">
      <c r="B11" s="41" t="s">
        <v>5</v>
      </c>
      <c r="C11" s="18">
        <v>0</v>
      </c>
      <c r="D11" s="18">
        <v>2661416</v>
      </c>
      <c r="E11" s="18">
        <v>851626.54999999981</v>
      </c>
      <c r="F11" s="38">
        <f t="shared" si="1"/>
        <v>0.3199900165926709</v>
      </c>
    </row>
    <row r="12" spans="2:6" x14ac:dyDescent="0.25">
      <c r="B12" s="41" t="s">
        <v>6</v>
      </c>
      <c r="C12" s="18">
        <v>0</v>
      </c>
      <c r="D12" s="18">
        <v>3208033</v>
      </c>
      <c r="E12" s="18">
        <v>303784.53999999998</v>
      </c>
      <c r="F12" s="38">
        <f t="shared" si="1"/>
        <v>9.4694954821225336E-2</v>
      </c>
    </row>
    <row r="13" spans="2:6" x14ac:dyDescent="0.25">
      <c r="B13" s="41" t="s">
        <v>9</v>
      </c>
      <c r="C13" s="18">
        <v>0</v>
      </c>
      <c r="D13" s="18">
        <v>67221</v>
      </c>
      <c r="E13" s="18">
        <v>0</v>
      </c>
      <c r="F13" s="38">
        <f t="shared" si="1"/>
        <v>0</v>
      </c>
    </row>
    <row r="14" spans="2:6" x14ac:dyDescent="0.25">
      <c r="B14" s="41" t="s">
        <v>10</v>
      </c>
      <c r="C14" s="18">
        <v>0</v>
      </c>
      <c r="D14" s="18">
        <v>11005256</v>
      </c>
      <c r="E14" s="18">
        <v>1700507.8499999999</v>
      </c>
      <c r="F14" s="38">
        <f t="shared" si="1"/>
        <v>0.15451779131716697</v>
      </c>
    </row>
    <row r="15" spans="2:6" x14ac:dyDescent="0.25">
      <c r="B15" s="41" t="s">
        <v>11</v>
      </c>
      <c r="C15" s="18">
        <v>0</v>
      </c>
      <c r="D15" s="18">
        <v>90201881</v>
      </c>
      <c r="E15" s="18">
        <v>30383607.830000002</v>
      </c>
      <c r="F15" s="38">
        <f t="shared" si="1"/>
        <v>0.3368400691111974</v>
      </c>
    </row>
    <row r="16" spans="2:6" x14ac:dyDescent="0.25">
      <c r="B16" s="3" t="s">
        <v>15</v>
      </c>
      <c r="C16" s="4">
        <f>SUM(C17:C19)</f>
        <v>0</v>
      </c>
      <c r="D16" s="4">
        <f t="shared" ref="D16:E16" si="2">SUM(D17:D19)</f>
        <v>249717</v>
      </c>
      <c r="E16" s="4">
        <f t="shared" si="2"/>
        <v>90465.33</v>
      </c>
      <c r="F16" s="7">
        <f t="shared" si="1"/>
        <v>0.36227141123752088</v>
      </c>
    </row>
    <row r="17" spans="2:6" x14ac:dyDescent="0.25">
      <c r="B17" s="41" t="s">
        <v>1</v>
      </c>
      <c r="C17" s="18">
        <v>0</v>
      </c>
      <c r="D17" s="18">
        <v>8927</v>
      </c>
      <c r="E17" s="18">
        <v>0</v>
      </c>
      <c r="F17" s="38">
        <f t="shared" si="1"/>
        <v>0</v>
      </c>
    </row>
    <row r="18" spans="2:6" x14ac:dyDescent="0.25">
      <c r="B18" s="41" t="s">
        <v>2</v>
      </c>
      <c r="C18" s="18">
        <v>0</v>
      </c>
      <c r="D18" s="18">
        <v>1253</v>
      </c>
      <c r="E18" s="18">
        <v>0</v>
      </c>
      <c r="F18" s="38">
        <f t="shared" si="1"/>
        <v>0</v>
      </c>
    </row>
    <row r="19" spans="2:6" x14ac:dyDescent="0.25">
      <c r="B19" s="41" t="s">
        <v>11</v>
      </c>
      <c r="C19" s="18">
        <v>0</v>
      </c>
      <c r="D19" s="18">
        <v>239537</v>
      </c>
      <c r="E19" s="18">
        <v>90465.33</v>
      </c>
      <c r="F19" s="38">
        <f t="shared" si="1"/>
        <v>0.37766745847196886</v>
      </c>
    </row>
    <row r="20" spans="2:6" x14ac:dyDescent="0.25">
      <c r="B20" s="3" t="s">
        <v>16</v>
      </c>
      <c r="C20" s="4">
        <f>SUM(C21:C30)</f>
        <v>0</v>
      </c>
      <c r="D20" s="4">
        <f t="shared" ref="D20:E20" si="3">SUM(D21:D30)</f>
        <v>21054374</v>
      </c>
      <c r="E20" s="4">
        <f t="shared" si="3"/>
        <v>1120731.32</v>
      </c>
      <c r="F20" s="7">
        <f t="shared" si="1"/>
        <v>5.3230332091564442E-2</v>
      </c>
    </row>
    <row r="21" spans="2:6" x14ac:dyDescent="0.25">
      <c r="B21" s="40" t="s">
        <v>1</v>
      </c>
      <c r="C21" s="16">
        <v>0</v>
      </c>
      <c r="D21" s="16">
        <v>277444</v>
      </c>
      <c r="E21" s="16">
        <v>0</v>
      </c>
      <c r="F21" s="37">
        <f t="shared" si="1"/>
        <v>0</v>
      </c>
    </row>
    <row r="22" spans="2:6" x14ac:dyDescent="0.25">
      <c r="B22" s="41" t="s">
        <v>2</v>
      </c>
      <c r="C22" s="18">
        <v>0</v>
      </c>
      <c r="D22" s="18">
        <v>2863190</v>
      </c>
      <c r="E22" s="18">
        <v>12020.8</v>
      </c>
      <c r="F22" s="38">
        <f t="shared" si="1"/>
        <v>4.1983940988896996E-3</v>
      </c>
    </row>
    <row r="23" spans="2:6" x14ac:dyDescent="0.25">
      <c r="B23" s="41" t="s">
        <v>3</v>
      </c>
      <c r="C23" s="18">
        <v>0</v>
      </c>
      <c r="D23" s="18">
        <v>1312612</v>
      </c>
      <c r="E23" s="18">
        <v>37000</v>
      </c>
      <c r="F23" s="38">
        <f t="shared" si="1"/>
        <v>2.8188070808433871E-2</v>
      </c>
    </row>
    <row r="24" spans="2:6" x14ac:dyDescent="0.25">
      <c r="B24" s="41" t="s">
        <v>4</v>
      </c>
      <c r="C24" s="18">
        <v>0</v>
      </c>
      <c r="D24" s="18">
        <v>36867</v>
      </c>
      <c r="E24" s="18">
        <v>0</v>
      </c>
      <c r="F24" s="38">
        <f t="shared" si="1"/>
        <v>0</v>
      </c>
    </row>
    <row r="25" spans="2:6" x14ac:dyDescent="0.25">
      <c r="B25" s="41" t="s">
        <v>5</v>
      </c>
      <c r="C25" s="18">
        <v>0</v>
      </c>
      <c r="D25" s="18">
        <v>100390</v>
      </c>
      <c r="E25" s="18">
        <v>0</v>
      </c>
      <c r="F25" s="38">
        <f t="shared" si="1"/>
        <v>0</v>
      </c>
    </row>
    <row r="26" spans="2:6" x14ac:dyDescent="0.25">
      <c r="B26" s="41" t="s">
        <v>6</v>
      </c>
      <c r="C26" s="18">
        <v>0</v>
      </c>
      <c r="D26" s="18">
        <v>839986</v>
      </c>
      <c r="E26" s="18">
        <v>0</v>
      </c>
      <c r="F26" s="38">
        <f t="shared" si="1"/>
        <v>0</v>
      </c>
    </row>
    <row r="27" spans="2:6" x14ac:dyDescent="0.25">
      <c r="B27" s="41" t="s">
        <v>7</v>
      </c>
      <c r="C27" s="18">
        <v>0</v>
      </c>
      <c r="D27" s="18">
        <v>96724</v>
      </c>
      <c r="E27" s="18">
        <v>0</v>
      </c>
      <c r="F27" s="38">
        <f t="shared" si="1"/>
        <v>0</v>
      </c>
    </row>
    <row r="28" spans="2:6" x14ac:dyDescent="0.25">
      <c r="B28" s="41" t="s">
        <v>9</v>
      </c>
      <c r="C28" s="18">
        <v>0</v>
      </c>
      <c r="D28" s="18">
        <v>400000</v>
      </c>
      <c r="E28" s="18">
        <v>0</v>
      </c>
      <c r="F28" s="38">
        <f t="shared" si="1"/>
        <v>0</v>
      </c>
    </row>
    <row r="29" spans="2:6" x14ac:dyDescent="0.25">
      <c r="B29" s="41" t="s">
        <v>10</v>
      </c>
      <c r="C29" s="18">
        <v>0</v>
      </c>
      <c r="D29" s="18">
        <v>4162634</v>
      </c>
      <c r="E29" s="18">
        <v>33287.94</v>
      </c>
      <c r="F29" s="38">
        <f t="shared" si="1"/>
        <v>7.9968452667229465E-3</v>
      </c>
    </row>
    <row r="30" spans="2:6" x14ac:dyDescent="0.25">
      <c r="B30" s="41" t="s">
        <v>11</v>
      </c>
      <c r="C30" s="18">
        <v>0</v>
      </c>
      <c r="D30" s="18">
        <v>10964527</v>
      </c>
      <c r="E30" s="18">
        <v>1038422.58</v>
      </c>
      <c r="F30" s="38">
        <f t="shared" si="1"/>
        <v>9.4707467089095582E-2</v>
      </c>
    </row>
    <row r="31" spans="2:6" x14ac:dyDescent="0.25">
      <c r="B31" s="5" t="s">
        <v>19</v>
      </c>
      <c r="C31" s="6">
        <f>+C20+C16+C6</f>
        <v>0</v>
      </c>
      <c r="D31" s="6">
        <f t="shared" ref="D31:E31" si="4">+D20+D16+D6</f>
        <v>156014936</v>
      </c>
      <c r="E31" s="6">
        <f t="shared" si="4"/>
        <v>40436145.869999997</v>
      </c>
      <c r="F31" s="9">
        <f t="shared" si="1"/>
        <v>0.25918124832612177</v>
      </c>
    </row>
    <row r="32" spans="2:6" x14ac:dyDescent="0.25">
      <c r="B32" s="1" t="s">
        <v>23</v>
      </c>
    </row>
  </sheetData>
  <mergeCells count="1">
    <mergeCell ref="B2:F2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TODA FUENTE</vt:lpstr>
      <vt:lpstr>RO</vt:lpstr>
      <vt:lpstr>RDR</vt:lpstr>
      <vt:lpstr>ROOC</vt:lpstr>
      <vt:lpstr>DYT</vt:lpstr>
      <vt:lpstr>DYT!Área_de_impresión</vt:lpstr>
      <vt:lpstr>RDR!Área_de_impresión</vt:lpstr>
      <vt:lpstr>RO!Área_de_impresión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2014-05-15T18:12:43Z</cp:lastPrinted>
  <dcterms:created xsi:type="dcterms:W3CDTF">2013-07-12T22:51:31Z</dcterms:created>
  <dcterms:modified xsi:type="dcterms:W3CDTF">2014-05-15T18:12:48Z</dcterms:modified>
</cp:coreProperties>
</file>