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310"/>
  </bookViews>
  <sheets>
    <sheet name="TODA FUENTE" sheetId="1" r:id="rId1"/>
    <sheet name="RO" sheetId="2" r:id="rId2"/>
    <sheet name="RDR" sheetId="3" r:id="rId3"/>
    <sheet name="ROOC" sheetId="4" r:id="rId4"/>
    <sheet name="DYT" sheetId="5" r:id="rId5"/>
  </sheets>
  <definedNames>
    <definedName name="_xlnm.Print_Area" localSheetId="4">DYT!$B$2:$F$41</definedName>
    <definedName name="_xlnm.Print_Area" localSheetId="2">RDR!$B$2:$F$55</definedName>
    <definedName name="_xlnm.Print_Area" localSheetId="1">RO!$B$2:$F$62</definedName>
    <definedName name="_xlnm.Print_Area" localSheetId="3">ROOC!$B$2:$F$10</definedName>
    <definedName name="_xlnm.Print_Area" localSheetId="0">'TODA FUENTE'!$B$2:$F$67</definedName>
  </definedNames>
  <calcPr calcId="145621"/>
</workbook>
</file>

<file path=xl/calcChain.xml><?xml version="1.0" encoding="utf-8"?>
<calcChain xmlns="http://schemas.openxmlformats.org/spreadsheetml/2006/main">
  <c r="F47" i="3" l="1"/>
  <c r="F46" i="3"/>
  <c r="F45" i="3"/>
  <c r="F46" i="2"/>
  <c r="C50" i="2"/>
  <c r="D50" i="2"/>
  <c r="E50" i="2"/>
  <c r="F50" i="1"/>
  <c r="C54" i="1"/>
  <c r="D54" i="1"/>
  <c r="E54" i="1"/>
  <c r="E29" i="5" l="1"/>
  <c r="D29" i="5"/>
  <c r="C29" i="5"/>
  <c r="E22" i="5"/>
  <c r="D22" i="5"/>
  <c r="C22" i="5"/>
  <c r="E10" i="5"/>
  <c r="D10" i="5"/>
  <c r="C10" i="5"/>
  <c r="E42" i="3"/>
  <c r="E54" i="3" s="1"/>
  <c r="D42" i="3"/>
  <c r="D54" i="3" s="1"/>
  <c r="C42" i="3"/>
  <c r="C54" i="3" s="1"/>
  <c r="E33" i="3"/>
  <c r="D33" i="3"/>
  <c r="C33" i="3"/>
  <c r="E21" i="3"/>
  <c r="D21" i="3"/>
  <c r="C21" i="3"/>
  <c r="F48" i="3" l="1"/>
  <c r="F41" i="3"/>
  <c r="F40" i="3"/>
  <c r="F39" i="3"/>
  <c r="F38" i="3"/>
  <c r="F37" i="3"/>
  <c r="F36" i="3"/>
  <c r="F35" i="3"/>
  <c r="F47" i="1"/>
  <c r="F46" i="1"/>
  <c r="F26" i="5" l="1"/>
  <c r="F25" i="5"/>
  <c r="F24" i="5"/>
  <c r="F16" i="5"/>
  <c r="F15" i="5"/>
  <c r="F39" i="5"/>
  <c r="F38" i="5"/>
  <c r="F37" i="5"/>
  <c r="F36" i="5"/>
  <c r="F35" i="5"/>
  <c r="F34" i="5"/>
  <c r="F33" i="5"/>
  <c r="F32" i="5"/>
  <c r="F31" i="5"/>
  <c r="F30" i="5"/>
  <c r="F28" i="5"/>
  <c r="F27" i="5"/>
  <c r="F23" i="5"/>
  <c r="F21" i="5"/>
  <c r="F20" i="5"/>
  <c r="F19" i="5"/>
  <c r="F18" i="5"/>
  <c r="F17" i="5"/>
  <c r="F14" i="5"/>
  <c r="F13" i="5"/>
  <c r="F12" i="5"/>
  <c r="F11" i="5"/>
  <c r="F9" i="5"/>
  <c r="F8" i="5"/>
  <c r="F7" i="5"/>
  <c r="F8" i="4"/>
  <c r="F7" i="4"/>
  <c r="F53" i="3"/>
  <c r="F52" i="3"/>
  <c r="F51" i="3"/>
  <c r="F50" i="3"/>
  <c r="F49" i="3"/>
  <c r="F44" i="3"/>
  <c r="F43" i="3"/>
  <c r="F42" i="3"/>
  <c r="F34" i="3"/>
  <c r="F32" i="3"/>
  <c r="F31" i="3"/>
  <c r="F30" i="3"/>
  <c r="F29" i="3"/>
  <c r="F28" i="3"/>
  <c r="F27" i="3"/>
  <c r="F26" i="3"/>
  <c r="F25" i="3"/>
  <c r="F24" i="3"/>
  <c r="F23" i="3"/>
  <c r="F22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E6" i="5"/>
  <c r="E40" i="5" s="1"/>
  <c r="D6" i="5"/>
  <c r="D40" i="5" s="1"/>
  <c r="C6" i="5"/>
  <c r="C40" i="5" s="1"/>
  <c r="F49" i="1"/>
  <c r="F48" i="1"/>
  <c r="F60" i="2"/>
  <c r="F59" i="2"/>
  <c r="F58" i="2"/>
  <c r="F57" i="2"/>
  <c r="F56" i="2"/>
  <c r="F55" i="2"/>
  <c r="F54" i="2"/>
  <c r="F53" i="2"/>
  <c r="F52" i="2"/>
  <c r="F51" i="2"/>
  <c r="F49" i="2"/>
  <c r="F48" i="2"/>
  <c r="F47" i="2"/>
  <c r="F45" i="2"/>
  <c r="F44" i="2"/>
  <c r="F43" i="2"/>
  <c r="F41" i="2"/>
  <c r="F39" i="2"/>
  <c r="F38" i="2"/>
  <c r="F37" i="2"/>
  <c r="F36" i="2"/>
  <c r="F35" i="2"/>
  <c r="F34" i="2"/>
  <c r="F33" i="2"/>
  <c r="F32" i="2"/>
  <c r="F31" i="2"/>
  <c r="F30" i="2"/>
  <c r="F29" i="2"/>
  <c r="F27" i="2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5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45" i="1"/>
  <c r="F44" i="1"/>
  <c r="F43" i="1"/>
  <c r="F41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5" l="1"/>
  <c r="F22" i="5"/>
  <c r="F54" i="1" l="1"/>
  <c r="E42" i="1"/>
  <c r="D42" i="1"/>
  <c r="C42" i="1"/>
  <c r="E18" i="1"/>
  <c r="D18" i="1"/>
  <c r="C18" i="1"/>
  <c r="C28" i="1"/>
  <c r="D28" i="1"/>
  <c r="E28" i="1"/>
  <c r="F10" i="5" l="1"/>
  <c r="F29" i="5"/>
  <c r="F18" i="1"/>
  <c r="F42" i="1"/>
  <c r="F28" i="1"/>
  <c r="E6" i="4"/>
  <c r="E9" i="4" s="1"/>
  <c r="D6" i="4"/>
  <c r="D9" i="4" s="1"/>
  <c r="C6" i="4"/>
  <c r="C9" i="4" s="1"/>
  <c r="F33" i="3"/>
  <c r="F21" i="3"/>
  <c r="E18" i="3"/>
  <c r="D18" i="3"/>
  <c r="C18" i="3"/>
  <c r="E6" i="3"/>
  <c r="D6" i="3"/>
  <c r="C6" i="3"/>
  <c r="E42" i="2"/>
  <c r="D42" i="2"/>
  <c r="C42" i="2"/>
  <c r="E40" i="2"/>
  <c r="F40" i="2" s="1"/>
  <c r="D40" i="2"/>
  <c r="C40" i="2"/>
  <c r="E28" i="2"/>
  <c r="D28" i="2"/>
  <c r="C28" i="2"/>
  <c r="E18" i="2"/>
  <c r="D18" i="2"/>
  <c r="C18" i="2"/>
  <c r="E6" i="2"/>
  <c r="D6" i="2"/>
  <c r="C6" i="2"/>
  <c r="E40" i="1"/>
  <c r="F40" i="1" s="1"/>
  <c r="D40" i="1"/>
  <c r="C40" i="1"/>
  <c r="E6" i="1"/>
  <c r="F6" i="1" s="1"/>
  <c r="D6" i="1"/>
  <c r="C6" i="1"/>
  <c r="F18" i="2" l="1"/>
  <c r="C61" i="2"/>
  <c r="D61" i="2"/>
  <c r="E61" i="2"/>
  <c r="F42" i="2"/>
  <c r="F18" i="3"/>
  <c r="F6" i="3"/>
  <c r="F28" i="2"/>
  <c r="F9" i="4"/>
  <c r="F6" i="4"/>
  <c r="F40" i="5"/>
  <c r="F50" i="2"/>
  <c r="F6" i="2"/>
  <c r="E66" i="1"/>
  <c r="D66" i="1"/>
  <c r="C66" i="1"/>
  <c r="F54" i="3" l="1"/>
  <c r="F61" i="2"/>
  <c r="F66" i="1"/>
</calcChain>
</file>

<file path=xl/sharedStrings.xml><?xml version="1.0" encoding="utf-8"?>
<sst xmlns="http://schemas.openxmlformats.org/spreadsheetml/2006/main" count="264" uniqueCount="31">
  <si>
    <t>1. PERSONAL Y OBLIGACIONES SOCIALES</t>
  </si>
  <si>
    <t>0001. PROGRAMA ARTICULADO NUTRICIONAL</t>
  </si>
  <si>
    <t>0002. SALUD MATERNO NEONATAL</t>
  </si>
  <si>
    <t>0016. TBC-VIH/SIDA</t>
  </si>
  <si>
    <t>0017. ENFERMEDADES METAXENICAS Y ZOONOSIS</t>
  </si>
  <si>
    <t>0018. ENFERMEDADES NO TRANSMISIBLES</t>
  </si>
  <si>
    <t>0024. PREVENCION Y CONTROL DEL CANCER</t>
  </si>
  <si>
    <t>0068. REDUCCION DE VULNERABILIDAD Y ATENCION DE EMERGENCIAS POR DESASTRES</t>
  </si>
  <si>
    <t>0092. INCLUSION SOCIAL INTEGRAL DE LAS PERSONAS CON DISCAPACIDAD</t>
  </si>
  <si>
    <t>0104. REDUCCION DE LA MORTALIDAD POR EMERGENCIAS Y URGENCIAS MEDICAS</t>
  </si>
  <si>
    <t>9001. ACCIONES CENTRALES</t>
  </si>
  <si>
    <t>9002. ASIGNACIONES PRESUPUESTARIAS QUE NO RESULTAN EN PRODUCTOS</t>
  </si>
  <si>
    <t>2. PENSIONES Y OTRAS PRESTACIONES SOCIALES</t>
  </si>
  <si>
    <t>3. BIENES Y SERVICIOS</t>
  </si>
  <si>
    <t>4. DONACIONES Y TRANSFERENCIAS</t>
  </si>
  <si>
    <t>5. OTROS GASTOS</t>
  </si>
  <si>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</si>
  <si>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</si>
  <si>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</si>
  <si>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</si>
  <si>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</si>
  <si>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</si>
  <si>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Julio</t>
  </si>
  <si>
    <t>EJECUCION DE LOS PROGRAMAS PRESUPUESTALES AL MES DE AGOSTO DEL AÑO FISCAL 2014 DEL PLIEGO 011 MINSA - TODA FUENTE</t>
  </si>
  <si>
    <t>DEVENGADO
AL 31.08.14</t>
  </si>
  <si>
    <t>Fuente:  Base de Datos MEF al cierre del mes de Agosto</t>
  </si>
  <si>
    <t>Mediante DS N° 137-2014-EF, de fecha 11.06.14 se realizó la transferencia de 04 Unidades Ejecutoras al Pliego 137: Instituto de Gestión de Servicios de Salud - IGSS:</t>
  </si>
  <si>
    <t>020. HOSPITAL SERGIO BERNALES</t>
  </si>
  <si>
    <t>021. HOSPITAL CAYETANO HEREDIA</t>
  </si>
  <si>
    <t>027. HOSPITAL NACIONAL ARZOBISPO LOAYZA</t>
  </si>
  <si>
    <t>028. HOSPITAL NACIONAL DOS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</si>
</sst>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2" fillId="0" borderId="1" xfId="2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4" fillId="0" borderId="1" xfId="3" applyNumberFormat="1" applyBorder="1" applyAlignment="1">
      <alignment horizontal="left" vertical="center" indent="3"/>
    </xf>
    <xf numFmtId="3" fontId="4" fillId="0" borderId="1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4" xfId="2" applyNumberFormat="1" applyBorder="1" applyAlignment="1">
      <alignment vertical="center"/>
    </xf>
    <xf numFmtId="3" fontId="2" fillId="0" borderId="5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vertical="center"/>
    </xf>
    <xf numFmtId="3" fontId="2" fillId="0" borderId="6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vertical="center"/>
    </xf>
    <xf numFmtId="3" fontId="2" fillId="0" borderId="1" xfId="2" applyNumberFormat="1" applyBorder="1" applyAlignment="1">
      <alignment horizontal="left" vertical="center" indent="4"/>
    </xf>
    <xf numFmtId="164" fontId="0" fillId="0" borderId="4" xfId="1" applyNumberFormat="1" applyFont="1" applyBorder="1"/>
    <xf numFmtId="164" fontId="0" fillId="0" borderId="6" xfId="1" applyNumberFormat="1" applyFont="1" applyBorder="1"/>
    <xf numFmtId="3" fontId="4" fillId="0" borderId="4" xfId="3" applyNumberFormat="1" applyBorder="1" applyAlignment="1">
      <alignment horizontal="left" vertical="center" indent="4"/>
    </xf>
    <xf numFmtId="3" fontId="4" fillId="0" borderId="5" xfId="3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2" fillId="0" borderId="4" xfId="1" applyNumberFormat="1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3" fontId="4" fillId="0" borderId="7" xfId="3" applyNumberFormat="1" applyBorder="1" applyAlignment="1">
      <alignment horizontal="left" vertical="center" indent="3"/>
    </xf>
    <xf numFmtId="3" fontId="4" fillId="0" borderId="7" xfId="3" applyNumberForma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showGridLines="0" tabSelected="1" zoomScaleNormal="100" workbookViewId="0"/>
  </sheetViews>
  <sheetFormatPr baseColWidth="10" defaultRowHeight="15" x14ac:dyDescent="0.25"/>
  <cols>
    <col min="1" max="1" width="11.42578125" style="1"/>
    <col min="2" max="2" width="85.28515625" style="1" bestFit="1" customWidth="1"/>
    <col min="3" max="4" width="12.7109375" style="1" bestFit="1" customWidth="1"/>
    <col min="5" max="5" width="14.42578125" style="1" customWidth="1"/>
    <col min="6" max="16384" width="11.42578125" style="1"/>
  </cols>
  <sheetData>
    <row r="2" spans="2:6" ht="51.75" customHeight="1" x14ac:dyDescent="0.25">
      <c r="B2" s="49" t="s">
        <v>23</v>
      </c>
      <c r="C2" s="49"/>
      <c r="D2" s="49"/>
      <c r="E2" s="49"/>
      <c r="F2" s="49"/>
    </row>
    <row r="5" spans="2:6" ht="38.25" x14ac:dyDescent="0.25">
      <c r="B5" s="9" t="s">
        <v>20</v>
      </c>
      <c r="C5" s="10" t="s">
        <v>17</v>
      </c>
      <c r="D5" s="10" t="s">
        <v>18</v>
      </c>
      <c r="E5" s="13" t="s">
        <v>24</v>
      </c>
      <c r="F5" s="11" t="s">
        <v>21</v>
      </c>
    </row>
    <row r="6" spans="2:6" x14ac:dyDescent="0.25">
      <c r="B6" s="3" t="s">
        <v>0</v>
      </c>
      <c r="C6" s="4">
        <f>SUM(C7:C17)</f>
        <v>1798785684</v>
      </c>
      <c r="D6" s="4">
        <f t="shared" ref="D6:E6" si="0">SUM(D7:D17)</f>
        <v>1530190405</v>
      </c>
      <c r="E6" s="4">
        <f t="shared" si="0"/>
        <v>1069955052.04</v>
      </c>
      <c r="F6" s="34">
        <f>IF(E6=0,"0%",E6/D6)</f>
        <v>0.69923000990193762</v>
      </c>
    </row>
    <row r="7" spans="2:6" x14ac:dyDescent="0.25">
      <c r="B7" s="22" t="s">
        <v>1</v>
      </c>
      <c r="C7" s="23">
        <v>62547835</v>
      </c>
      <c r="D7" s="23">
        <v>80987864</v>
      </c>
      <c r="E7" s="23">
        <v>59558554.300000034</v>
      </c>
      <c r="F7" s="35">
        <f t="shared" ref="F7:F66" si="1">IF(E7=0,"0%",E7/D7)</f>
        <v>0.73540097686734929</v>
      </c>
    </row>
    <row r="8" spans="2:6" x14ac:dyDescent="0.25">
      <c r="B8" s="24" t="s">
        <v>2</v>
      </c>
      <c r="C8" s="25">
        <v>85727023</v>
      </c>
      <c r="D8" s="25">
        <v>118623615</v>
      </c>
      <c r="E8" s="25">
        <v>89804750.490000054</v>
      </c>
      <c r="F8" s="36">
        <f t="shared" si="1"/>
        <v>0.75705626143664606</v>
      </c>
    </row>
    <row r="9" spans="2:6" x14ac:dyDescent="0.25">
      <c r="B9" s="24" t="s">
        <v>3</v>
      </c>
      <c r="C9" s="25">
        <v>45000524</v>
      </c>
      <c r="D9" s="25">
        <v>61384047</v>
      </c>
      <c r="E9" s="25">
        <v>45087667.769999973</v>
      </c>
      <c r="F9" s="36">
        <f t="shared" si="1"/>
        <v>0.7345176796505446</v>
      </c>
    </row>
    <row r="10" spans="2:6" x14ac:dyDescent="0.25">
      <c r="B10" s="24" t="s">
        <v>4</v>
      </c>
      <c r="C10" s="25">
        <v>13747720</v>
      </c>
      <c r="D10" s="25">
        <v>17842733</v>
      </c>
      <c r="E10" s="25">
        <v>12083150.670000002</v>
      </c>
      <c r="F10" s="36">
        <f t="shared" si="1"/>
        <v>0.67720290776082348</v>
      </c>
    </row>
    <row r="11" spans="2:6" x14ac:dyDescent="0.25">
      <c r="B11" s="24" t="s">
        <v>5</v>
      </c>
      <c r="C11" s="25">
        <v>39324456</v>
      </c>
      <c r="D11" s="25">
        <v>52479804</v>
      </c>
      <c r="E11" s="25">
        <v>38666591.68</v>
      </c>
      <c r="F11" s="36">
        <f t="shared" si="1"/>
        <v>0.73678994075511406</v>
      </c>
    </row>
    <row r="12" spans="2:6" x14ac:dyDescent="0.25">
      <c r="B12" s="24" t="s">
        <v>6</v>
      </c>
      <c r="C12" s="25">
        <v>8971076</v>
      </c>
      <c r="D12" s="25">
        <v>13836283</v>
      </c>
      <c r="E12" s="25">
        <v>9038462.1999999899</v>
      </c>
      <c r="F12" s="36">
        <f t="shared" si="1"/>
        <v>0.6532435192312841</v>
      </c>
    </row>
    <row r="13" spans="2:6" x14ac:dyDescent="0.25">
      <c r="B13" s="24" t="s">
        <v>7</v>
      </c>
      <c r="C13" s="25">
        <v>5964156</v>
      </c>
      <c r="D13" s="25">
        <v>7544527</v>
      </c>
      <c r="E13" s="25">
        <v>4642638.580000001</v>
      </c>
      <c r="F13" s="36">
        <f t="shared" si="1"/>
        <v>0.61536509578400356</v>
      </c>
    </row>
    <row r="14" spans="2:6" x14ac:dyDescent="0.25">
      <c r="B14" s="24" t="s">
        <v>8</v>
      </c>
      <c r="C14" s="25">
        <v>11249037</v>
      </c>
      <c r="D14" s="25">
        <v>13097965</v>
      </c>
      <c r="E14" s="25">
        <v>8068240.9199999981</v>
      </c>
      <c r="F14" s="36">
        <f t="shared" si="1"/>
        <v>0.61599194378668731</v>
      </c>
    </row>
    <row r="15" spans="2:6" x14ac:dyDescent="0.25">
      <c r="B15" s="24" t="s">
        <v>9</v>
      </c>
      <c r="C15" s="25">
        <v>15261447</v>
      </c>
      <c r="D15" s="25">
        <v>23255468</v>
      </c>
      <c r="E15" s="25">
        <v>16470535.279999986</v>
      </c>
      <c r="F15" s="36">
        <f t="shared" si="1"/>
        <v>0.70824355287109197</v>
      </c>
    </row>
    <row r="16" spans="2:6" x14ac:dyDescent="0.25">
      <c r="B16" s="24" t="s">
        <v>10</v>
      </c>
      <c r="C16" s="25">
        <v>1143288835</v>
      </c>
      <c r="D16" s="25">
        <v>742953769</v>
      </c>
      <c r="E16" s="25">
        <v>497050257.28999978</v>
      </c>
      <c r="F16" s="36">
        <f t="shared" si="1"/>
        <v>0.6690190938246654</v>
      </c>
    </row>
    <row r="17" spans="2:6" x14ac:dyDescent="0.25">
      <c r="B17" s="26" t="s">
        <v>11</v>
      </c>
      <c r="C17" s="27">
        <v>367703575</v>
      </c>
      <c r="D17" s="27">
        <v>398184330</v>
      </c>
      <c r="E17" s="27">
        <v>289484202.86000013</v>
      </c>
      <c r="F17" s="37">
        <f t="shared" si="1"/>
        <v>0.72701053519609904</v>
      </c>
    </row>
    <row r="18" spans="2:6" x14ac:dyDescent="0.25">
      <c r="B18" s="3" t="s">
        <v>12</v>
      </c>
      <c r="C18" s="4">
        <f>SUM(C19:C27)</f>
        <v>133249725</v>
      </c>
      <c r="D18" s="4">
        <f>SUM(D19:D27)</f>
        <v>260760201</v>
      </c>
      <c r="E18" s="4">
        <f>SUM(E19:E27)</f>
        <v>160913457.10999992</v>
      </c>
      <c r="F18" s="34">
        <f t="shared" si="1"/>
        <v>0.6170936227725945</v>
      </c>
    </row>
    <row r="19" spans="2:6" x14ac:dyDescent="0.25">
      <c r="B19" s="22" t="s">
        <v>1</v>
      </c>
      <c r="C19" s="23">
        <v>3000</v>
      </c>
      <c r="D19" s="23">
        <v>59498</v>
      </c>
      <c r="E19" s="23">
        <v>59449.649999999994</v>
      </c>
      <c r="F19" s="35">
        <f t="shared" si="1"/>
        <v>0.99918736764260974</v>
      </c>
    </row>
    <row r="20" spans="2:6" x14ac:dyDescent="0.25">
      <c r="B20" s="24" t="s">
        <v>2</v>
      </c>
      <c r="C20" s="25">
        <v>9000</v>
      </c>
      <c r="D20" s="25">
        <v>98411</v>
      </c>
      <c r="E20" s="25">
        <v>58003.700000000004</v>
      </c>
      <c r="F20" s="36">
        <f t="shared" si="1"/>
        <v>0.58940260743209605</v>
      </c>
    </row>
    <row r="21" spans="2:6" x14ac:dyDescent="0.25">
      <c r="B21" s="24" t="s">
        <v>3</v>
      </c>
      <c r="C21" s="25">
        <v>1500</v>
      </c>
      <c r="D21" s="25">
        <v>33301</v>
      </c>
      <c r="E21" s="25">
        <v>33297.96</v>
      </c>
      <c r="F21" s="36">
        <f t="shared" si="1"/>
        <v>0.99990871145010662</v>
      </c>
    </row>
    <row r="22" spans="2:6" x14ac:dyDescent="0.25">
      <c r="B22" s="24" t="s">
        <v>4</v>
      </c>
      <c r="C22" s="25">
        <v>0</v>
      </c>
      <c r="D22" s="25">
        <v>16684</v>
      </c>
      <c r="E22" s="25">
        <v>16682.599999999999</v>
      </c>
      <c r="F22" s="36">
        <f t="shared" si="1"/>
        <v>0.99991608726923986</v>
      </c>
    </row>
    <row r="23" spans="2:6" x14ac:dyDescent="0.25">
      <c r="B23" s="24" t="s">
        <v>5</v>
      </c>
      <c r="C23" s="25">
        <v>6000</v>
      </c>
      <c r="D23" s="25">
        <v>14270</v>
      </c>
      <c r="E23" s="25">
        <v>14268.92</v>
      </c>
      <c r="F23" s="36">
        <f t="shared" si="1"/>
        <v>0.9999243167484233</v>
      </c>
    </row>
    <row r="24" spans="2:6" x14ac:dyDescent="0.25">
      <c r="B24" s="24" t="s">
        <v>6</v>
      </c>
      <c r="C24" s="25">
        <v>0</v>
      </c>
      <c r="D24" s="25">
        <v>7680</v>
      </c>
      <c r="E24" s="25">
        <v>7679.16</v>
      </c>
      <c r="F24" s="36">
        <f t="shared" si="1"/>
        <v>0.99989062500000003</v>
      </c>
    </row>
    <row r="25" spans="2:6" x14ac:dyDescent="0.25">
      <c r="B25" s="24" t="s">
        <v>9</v>
      </c>
      <c r="C25" s="25">
        <v>0</v>
      </c>
      <c r="D25" s="25">
        <v>4604</v>
      </c>
      <c r="E25" s="25">
        <v>4603.12</v>
      </c>
      <c r="F25" s="36">
        <f t="shared" si="1"/>
        <v>0.99980886185925277</v>
      </c>
    </row>
    <row r="26" spans="2:6" x14ac:dyDescent="0.25">
      <c r="B26" s="24" t="s">
        <v>10</v>
      </c>
      <c r="C26" s="25">
        <v>2717860</v>
      </c>
      <c r="D26" s="25">
        <v>13666914</v>
      </c>
      <c r="E26" s="25">
        <v>8343914.4000000004</v>
      </c>
      <c r="F26" s="36">
        <f t="shared" si="1"/>
        <v>0.61051927304144893</v>
      </c>
    </row>
    <row r="27" spans="2:6" x14ac:dyDescent="0.25">
      <c r="B27" s="24" t="s">
        <v>11</v>
      </c>
      <c r="C27" s="25">
        <v>130512365</v>
      </c>
      <c r="D27" s="25">
        <v>246858839</v>
      </c>
      <c r="E27" s="25">
        <v>152375557.59999993</v>
      </c>
      <c r="F27" s="36">
        <f t="shared" si="1"/>
        <v>0.61725785561196755</v>
      </c>
    </row>
    <row r="28" spans="2:6" x14ac:dyDescent="0.25">
      <c r="B28" s="3" t="s">
        <v>13</v>
      </c>
      <c r="C28" s="4">
        <f>SUM(C29:C39)</f>
        <v>1207328973</v>
      </c>
      <c r="D28" s="4">
        <f t="shared" ref="D28:E28" si="2">SUM(D29:D39)</f>
        <v>1394074180</v>
      </c>
      <c r="E28" s="4">
        <f t="shared" si="2"/>
        <v>836890661.18000054</v>
      </c>
      <c r="F28" s="34">
        <f t="shared" si="1"/>
        <v>0.6003200354661189</v>
      </c>
    </row>
    <row r="29" spans="2:6" x14ac:dyDescent="0.25">
      <c r="B29" s="22" t="s">
        <v>1</v>
      </c>
      <c r="C29" s="23">
        <v>232200240</v>
      </c>
      <c r="D29" s="23">
        <v>263838777</v>
      </c>
      <c r="E29" s="23">
        <v>189147938.75000012</v>
      </c>
      <c r="F29" s="35">
        <f t="shared" si="1"/>
        <v>0.71690727534717202</v>
      </c>
    </row>
    <row r="30" spans="2:6" x14ac:dyDescent="0.25">
      <c r="B30" s="24" t="s">
        <v>2</v>
      </c>
      <c r="C30" s="25">
        <v>74887351</v>
      </c>
      <c r="D30" s="25">
        <v>103936409</v>
      </c>
      <c r="E30" s="25">
        <v>57705380.56000004</v>
      </c>
      <c r="F30" s="36">
        <f t="shared" si="1"/>
        <v>0.55519890590024179</v>
      </c>
    </row>
    <row r="31" spans="2:6" x14ac:dyDescent="0.25">
      <c r="B31" s="24" t="s">
        <v>3</v>
      </c>
      <c r="C31" s="25">
        <v>99431626</v>
      </c>
      <c r="D31" s="25">
        <v>114662082</v>
      </c>
      <c r="E31" s="25">
        <v>57262385.270000085</v>
      </c>
      <c r="F31" s="36">
        <f t="shared" si="1"/>
        <v>0.49940123422841814</v>
      </c>
    </row>
    <row r="32" spans="2:6" x14ac:dyDescent="0.25">
      <c r="B32" s="24" t="s">
        <v>4</v>
      </c>
      <c r="C32" s="25">
        <v>34065085</v>
      </c>
      <c r="D32" s="25">
        <v>39898168</v>
      </c>
      <c r="E32" s="25">
        <v>18207262.269999992</v>
      </c>
      <c r="F32" s="36">
        <f t="shared" si="1"/>
        <v>0.45634331556275948</v>
      </c>
    </row>
    <row r="33" spans="2:6" x14ac:dyDescent="0.25">
      <c r="B33" s="24" t="s">
        <v>5</v>
      </c>
      <c r="C33" s="25">
        <v>34761083</v>
      </c>
      <c r="D33" s="25">
        <v>39965469</v>
      </c>
      <c r="E33" s="25">
        <v>21387614.070000019</v>
      </c>
      <c r="F33" s="36">
        <f t="shared" si="1"/>
        <v>0.53515233538232765</v>
      </c>
    </row>
    <row r="34" spans="2:6" x14ac:dyDescent="0.25">
      <c r="B34" s="24" t="s">
        <v>6</v>
      </c>
      <c r="C34" s="25">
        <v>15690396</v>
      </c>
      <c r="D34" s="25">
        <v>29610170</v>
      </c>
      <c r="E34" s="25">
        <v>16615209.320000008</v>
      </c>
      <c r="F34" s="36">
        <f t="shared" si="1"/>
        <v>0.5611318449032886</v>
      </c>
    </row>
    <row r="35" spans="2:6" x14ac:dyDescent="0.25">
      <c r="B35" s="24" t="s">
        <v>7</v>
      </c>
      <c r="C35" s="25">
        <v>41452113</v>
      </c>
      <c r="D35" s="25">
        <v>45629127</v>
      </c>
      <c r="E35" s="25">
        <v>17912187.540000007</v>
      </c>
      <c r="F35" s="36">
        <f t="shared" si="1"/>
        <v>0.39256038231895179</v>
      </c>
    </row>
    <row r="36" spans="2:6" x14ac:dyDescent="0.25">
      <c r="B36" s="24" t="s">
        <v>8</v>
      </c>
      <c r="C36" s="25">
        <v>5419658</v>
      </c>
      <c r="D36" s="25">
        <v>6174468</v>
      </c>
      <c r="E36" s="25">
        <v>4031700.0399999996</v>
      </c>
      <c r="F36" s="36">
        <f t="shared" si="1"/>
        <v>0.65296314435510872</v>
      </c>
    </row>
    <row r="37" spans="2:6" x14ac:dyDescent="0.25">
      <c r="B37" s="24" t="s">
        <v>9</v>
      </c>
      <c r="C37" s="25">
        <v>51412883</v>
      </c>
      <c r="D37" s="25">
        <v>28695940</v>
      </c>
      <c r="E37" s="25">
        <v>19917718.130000003</v>
      </c>
      <c r="F37" s="36">
        <f t="shared" si="1"/>
        <v>0.69409533648314026</v>
      </c>
    </row>
    <row r="38" spans="2:6" x14ac:dyDescent="0.25">
      <c r="B38" s="24" t="s">
        <v>10</v>
      </c>
      <c r="C38" s="25">
        <v>222494055</v>
      </c>
      <c r="D38" s="25">
        <v>214326491</v>
      </c>
      <c r="E38" s="25">
        <v>131967356.01000005</v>
      </c>
      <c r="F38" s="36">
        <f t="shared" si="1"/>
        <v>0.6157304932034745</v>
      </c>
    </row>
    <row r="39" spans="2:6" x14ac:dyDescent="0.25">
      <c r="B39" s="26" t="s">
        <v>11</v>
      </c>
      <c r="C39" s="27">
        <v>395514483</v>
      </c>
      <c r="D39" s="27">
        <v>507337079</v>
      </c>
      <c r="E39" s="27">
        <v>302735909.22000033</v>
      </c>
      <c r="F39" s="37">
        <f t="shared" si="1"/>
        <v>0.59671552060952426</v>
      </c>
    </row>
    <row r="40" spans="2:6" x14ac:dyDescent="0.25">
      <c r="B40" s="3" t="s">
        <v>14</v>
      </c>
      <c r="C40" s="4">
        <f>+C41</f>
        <v>0</v>
      </c>
      <c r="D40" s="4">
        <f t="shared" ref="D40:E40" si="3">+D41</f>
        <v>2500000</v>
      </c>
      <c r="E40" s="4">
        <f t="shared" si="3"/>
        <v>0</v>
      </c>
      <c r="F40" s="34" t="str">
        <f t="shared" si="1"/>
        <v>0%</v>
      </c>
    </row>
    <row r="41" spans="2:6" x14ac:dyDescent="0.25">
      <c r="B41" s="28" t="s">
        <v>10</v>
      </c>
      <c r="C41" s="2">
        <v>0</v>
      </c>
      <c r="D41" s="2">
        <v>2500000</v>
      </c>
      <c r="E41" s="2">
        <v>0</v>
      </c>
      <c r="F41" s="38" t="str">
        <f t="shared" si="1"/>
        <v>0%</v>
      </c>
    </row>
    <row r="42" spans="2:6" x14ac:dyDescent="0.25">
      <c r="B42" s="3" t="s">
        <v>15</v>
      </c>
      <c r="C42" s="4">
        <f>+SUM(C43:C53)</f>
        <v>15197845</v>
      </c>
      <c r="D42" s="4">
        <f t="shared" ref="D42:E42" si="4">+SUM(D43:D53)</f>
        <v>72435361</v>
      </c>
      <c r="E42" s="4">
        <f t="shared" si="4"/>
        <v>47045456.120000005</v>
      </c>
      <c r="F42" s="34">
        <f t="shared" si="1"/>
        <v>0.64948190318261834</v>
      </c>
    </row>
    <row r="43" spans="2:6" x14ac:dyDescent="0.25">
      <c r="B43" s="22" t="s">
        <v>1</v>
      </c>
      <c r="C43" s="23">
        <v>795100</v>
      </c>
      <c r="D43" s="23">
        <v>33035707</v>
      </c>
      <c r="E43" s="23">
        <v>25026762</v>
      </c>
      <c r="F43" s="35">
        <f t="shared" si="1"/>
        <v>0.7575670168039691</v>
      </c>
    </row>
    <row r="44" spans="2:6" x14ac:dyDescent="0.25">
      <c r="B44" s="24" t="s">
        <v>2</v>
      </c>
      <c r="C44" s="25">
        <v>0</v>
      </c>
      <c r="D44" s="25">
        <v>1236349</v>
      </c>
      <c r="E44" s="25">
        <v>193507.12</v>
      </c>
      <c r="F44" s="36">
        <f t="shared" si="1"/>
        <v>0.15651496462568418</v>
      </c>
    </row>
    <row r="45" spans="2:6" x14ac:dyDescent="0.25">
      <c r="B45" s="24" t="s">
        <v>3</v>
      </c>
      <c r="C45" s="25">
        <v>0</v>
      </c>
      <c r="D45" s="25">
        <v>1796757</v>
      </c>
      <c r="E45" s="25">
        <v>208537</v>
      </c>
      <c r="F45" s="36">
        <f t="shared" si="1"/>
        <v>0.1160629957195102</v>
      </c>
    </row>
    <row r="46" spans="2:6" x14ac:dyDescent="0.25">
      <c r="B46" s="24" t="s">
        <v>4</v>
      </c>
      <c r="C46" s="25">
        <v>0</v>
      </c>
      <c r="D46" s="25">
        <v>293</v>
      </c>
      <c r="E46" s="25">
        <v>0</v>
      </c>
      <c r="F46" s="36" t="str">
        <f t="shared" ref="F46:F49" si="5">IF(E46=0,"0%",E46/D46)</f>
        <v>0%</v>
      </c>
    </row>
    <row r="47" spans="2:6" x14ac:dyDescent="0.25">
      <c r="B47" s="24" t="s">
        <v>5</v>
      </c>
      <c r="C47" s="25">
        <v>0</v>
      </c>
      <c r="D47" s="25">
        <v>26634</v>
      </c>
      <c r="E47" s="25">
        <v>24999</v>
      </c>
      <c r="F47" s="36">
        <f t="shared" si="5"/>
        <v>0.93861230006758278</v>
      </c>
    </row>
    <row r="48" spans="2:6" x14ac:dyDescent="0.25">
      <c r="B48" s="24" t="s">
        <v>6</v>
      </c>
      <c r="C48" s="25">
        <v>0</v>
      </c>
      <c r="D48" s="25">
        <v>600</v>
      </c>
      <c r="E48" s="25">
        <v>600</v>
      </c>
      <c r="F48" s="36">
        <f t="shared" si="5"/>
        <v>1</v>
      </c>
    </row>
    <row r="49" spans="2:6" x14ac:dyDescent="0.25">
      <c r="B49" s="24" t="s">
        <v>7</v>
      </c>
      <c r="C49" s="25">
        <v>0</v>
      </c>
      <c r="D49" s="25">
        <v>3060</v>
      </c>
      <c r="E49" s="25">
        <v>3060</v>
      </c>
      <c r="F49" s="36">
        <f t="shared" si="5"/>
        <v>1</v>
      </c>
    </row>
    <row r="50" spans="2:6" x14ac:dyDescent="0.25">
      <c r="B50" s="24" t="s">
        <v>8</v>
      </c>
      <c r="C50" s="25">
        <v>0</v>
      </c>
      <c r="D50" s="25">
        <v>1504</v>
      </c>
      <c r="E50" s="25">
        <v>1504</v>
      </c>
      <c r="F50" s="36">
        <f t="shared" si="1"/>
        <v>1</v>
      </c>
    </row>
    <row r="51" spans="2:6" x14ac:dyDescent="0.25">
      <c r="B51" s="24" t="s">
        <v>9</v>
      </c>
      <c r="C51" s="25">
        <v>0</v>
      </c>
      <c r="D51" s="25">
        <v>15000</v>
      </c>
      <c r="E51" s="25">
        <v>0</v>
      </c>
      <c r="F51" s="36" t="str">
        <f t="shared" si="1"/>
        <v>0%</v>
      </c>
    </row>
    <row r="52" spans="2:6" x14ac:dyDescent="0.25">
      <c r="B52" s="24" t="s">
        <v>10</v>
      </c>
      <c r="C52" s="25">
        <v>4476531</v>
      </c>
      <c r="D52" s="25">
        <v>15233615</v>
      </c>
      <c r="E52" s="25">
        <v>7702423.2999999998</v>
      </c>
      <c r="F52" s="36">
        <f t="shared" si="1"/>
        <v>0.50562018929846919</v>
      </c>
    </row>
    <row r="53" spans="2:6" x14ac:dyDescent="0.25">
      <c r="B53" s="24" t="s">
        <v>11</v>
      </c>
      <c r="C53" s="25">
        <v>9926214</v>
      </c>
      <c r="D53" s="25">
        <v>21085842</v>
      </c>
      <c r="E53" s="25">
        <v>13884063.699999999</v>
      </c>
      <c r="F53" s="36">
        <f t="shared" si="1"/>
        <v>0.65845431735664139</v>
      </c>
    </row>
    <row r="54" spans="2:6" x14ac:dyDescent="0.25">
      <c r="B54" s="3" t="s">
        <v>16</v>
      </c>
      <c r="C54" s="4">
        <f>SUM(C55:C65)</f>
        <v>1017231675</v>
      </c>
      <c r="D54" s="4">
        <f t="shared" ref="D54:E54" si="6">SUM(D55:D65)</f>
        <v>634364796</v>
      </c>
      <c r="E54" s="4">
        <f t="shared" si="6"/>
        <v>210035887.10999984</v>
      </c>
      <c r="F54" s="34">
        <f t="shared" si="1"/>
        <v>0.33109637929844998</v>
      </c>
    </row>
    <row r="55" spans="2:6" x14ac:dyDescent="0.25">
      <c r="B55" s="22" t="s">
        <v>1</v>
      </c>
      <c r="C55" s="23">
        <v>34781082</v>
      </c>
      <c r="D55" s="23">
        <v>13437414</v>
      </c>
      <c r="E55" s="23">
        <v>3180611.73</v>
      </c>
      <c r="F55" s="35">
        <f t="shared" si="1"/>
        <v>0.23669820175221215</v>
      </c>
    </row>
    <row r="56" spans="2:6" x14ac:dyDescent="0.25">
      <c r="B56" s="24" t="s">
        <v>2</v>
      </c>
      <c r="C56" s="25">
        <v>175602073</v>
      </c>
      <c r="D56" s="25">
        <v>154514088</v>
      </c>
      <c r="E56" s="25">
        <v>88880648.259999916</v>
      </c>
      <c r="F56" s="36">
        <f t="shared" si="1"/>
        <v>0.5752268250128747</v>
      </c>
    </row>
    <row r="57" spans="2:6" x14ac:dyDescent="0.25">
      <c r="B57" s="24" t="s">
        <v>3</v>
      </c>
      <c r="C57" s="25">
        <v>20000000</v>
      </c>
      <c r="D57" s="25">
        <v>1505335</v>
      </c>
      <c r="E57" s="25">
        <v>198504.53</v>
      </c>
      <c r="F57" s="36">
        <f t="shared" si="1"/>
        <v>0.13186734514244339</v>
      </c>
    </row>
    <row r="58" spans="2:6" x14ac:dyDescent="0.25">
      <c r="B58" s="24" t="s">
        <v>4</v>
      </c>
      <c r="C58" s="25">
        <v>20000000</v>
      </c>
      <c r="D58" s="25">
        <v>175931</v>
      </c>
      <c r="E58" s="25">
        <v>11049.03</v>
      </c>
      <c r="F58" s="36">
        <f t="shared" si="1"/>
        <v>6.2803201255037494E-2</v>
      </c>
    </row>
    <row r="59" spans="2:6" x14ac:dyDescent="0.25">
      <c r="B59" s="24" t="s">
        <v>5</v>
      </c>
      <c r="C59" s="25">
        <v>10000000</v>
      </c>
      <c r="D59" s="25">
        <v>1204699</v>
      </c>
      <c r="E59" s="25">
        <v>789505.84000000008</v>
      </c>
      <c r="F59" s="36">
        <f t="shared" si="1"/>
        <v>0.65535527131673565</v>
      </c>
    </row>
    <row r="60" spans="2:6" x14ac:dyDescent="0.25">
      <c r="B60" s="24" t="s">
        <v>6</v>
      </c>
      <c r="C60" s="25">
        <v>0</v>
      </c>
      <c r="D60" s="25">
        <v>556688</v>
      </c>
      <c r="E60" s="25">
        <v>99799.4</v>
      </c>
      <c r="F60" s="36">
        <f t="shared" si="1"/>
        <v>0.17927348892018508</v>
      </c>
    </row>
    <row r="61" spans="2:6" x14ac:dyDescent="0.25">
      <c r="B61" s="24" t="s">
        <v>7</v>
      </c>
      <c r="C61" s="25">
        <v>0</v>
      </c>
      <c r="D61" s="25">
        <v>101949443</v>
      </c>
      <c r="E61" s="25">
        <v>2107812.9299999997</v>
      </c>
      <c r="F61" s="36">
        <f t="shared" si="1"/>
        <v>2.0675080392543191E-2</v>
      </c>
    </row>
    <row r="62" spans="2:6" x14ac:dyDescent="0.25">
      <c r="B62" s="24" t="s">
        <v>8</v>
      </c>
      <c r="C62" s="25">
        <v>0</v>
      </c>
      <c r="D62" s="25">
        <v>126078</v>
      </c>
      <c r="E62" s="25">
        <v>113887</v>
      </c>
      <c r="F62" s="36">
        <f t="shared" si="1"/>
        <v>0.90330589000460038</v>
      </c>
    </row>
    <row r="63" spans="2:6" x14ac:dyDescent="0.25">
      <c r="B63" s="24" t="s">
        <v>9</v>
      </c>
      <c r="C63" s="25">
        <v>0</v>
      </c>
      <c r="D63" s="25">
        <v>28796092</v>
      </c>
      <c r="E63" s="25">
        <v>35158.58</v>
      </c>
      <c r="F63" s="36">
        <f t="shared" si="1"/>
        <v>1.2209497038695391E-3</v>
      </c>
    </row>
    <row r="64" spans="2:6" x14ac:dyDescent="0.25">
      <c r="B64" s="24" t="s">
        <v>10</v>
      </c>
      <c r="C64" s="25">
        <v>3667150</v>
      </c>
      <c r="D64" s="25">
        <v>14299246</v>
      </c>
      <c r="E64" s="25">
        <v>6594786.8100000042</v>
      </c>
      <c r="F64" s="36">
        <f t="shared" si="1"/>
        <v>0.46119822052155784</v>
      </c>
    </row>
    <row r="65" spans="1:6" x14ac:dyDescent="0.25">
      <c r="B65" s="24" t="s">
        <v>11</v>
      </c>
      <c r="C65" s="25">
        <v>753181370</v>
      </c>
      <c r="D65" s="25">
        <v>317799782</v>
      </c>
      <c r="E65" s="25">
        <v>108024122.99999991</v>
      </c>
      <c r="F65" s="36">
        <f t="shared" si="1"/>
        <v>0.33991251447743254</v>
      </c>
    </row>
    <row r="66" spans="1:6" x14ac:dyDescent="0.25">
      <c r="B66" s="5" t="s">
        <v>19</v>
      </c>
      <c r="C66" s="6">
        <f>+C54+C42+C40+C28+C18+C6</f>
        <v>4171793902</v>
      </c>
      <c r="D66" s="6">
        <f>+D54+D42+D40+D28+D18+D6</f>
        <v>3894324943</v>
      </c>
      <c r="E66" s="6">
        <f>+E54+E42+E40+E28+E18+E6</f>
        <v>2324840513.5600004</v>
      </c>
      <c r="F66" s="39">
        <f t="shared" si="1"/>
        <v>0.59698164575066393</v>
      </c>
    </row>
    <row r="67" spans="1:6" x14ac:dyDescent="0.25">
      <c r="B67" s="1" t="s">
        <v>25</v>
      </c>
      <c r="C67" s="33"/>
      <c r="D67" s="33"/>
      <c r="E67" s="33"/>
    </row>
    <row r="68" spans="1:6" x14ac:dyDescent="0.25">
      <c r="C68" s="33"/>
      <c r="D68" s="33"/>
      <c r="E68" s="33"/>
      <c r="F68" s="33"/>
    </row>
    <row r="69" spans="1:6" customFormat="1" x14ac:dyDescent="0.25">
      <c r="A69" s="1"/>
      <c r="B69" s="33" t="s">
        <v>26</v>
      </c>
    </row>
    <row r="70" spans="1:6" customFormat="1" ht="5.0999999999999996" customHeight="1" x14ac:dyDescent="0.25">
      <c r="A70" s="1"/>
      <c r="B70" s="33"/>
    </row>
    <row r="71" spans="1:6" customFormat="1" x14ac:dyDescent="0.25">
      <c r="A71" s="1"/>
      <c r="B71" s="33" t="s">
        <v>27</v>
      </c>
    </row>
    <row r="72" spans="1:6" customFormat="1" x14ac:dyDescent="0.25">
      <c r="A72" s="1"/>
      <c r="B72" s="33" t="s">
        <v>28</v>
      </c>
    </row>
    <row r="73" spans="1:6" customFormat="1" x14ac:dyDescent="0.25">
      <c r="A73" s="1"/>
      <c r="B73" s="33" t="s">
        <v>29</v>
      </c>
    </row>
    <row r="74" spans="1:6" customFormat="1" x14ac:dyDescent="0.25">
      <c r="A74" s="1"/>
      <c r="B74" s="33" t="s">
        <v>30</v>
      </c>
    </row>
  </sheetData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9"/>
  <sheetViews>
    <sheetView showGridLines="0" zoomScaleNormal="100" workbookViewId="0"/>
  </sheetViews>
  <sheetFormatPr baseColWidth="10" defaultRowHeight="15" x14ac:dyDescent="0.25"/>
  <cols>
    <col min="1" max="1" width="11.42578125" style="1"/>
    <col min="2" max="2" width="71.28515625" style="1" customWidth="1"/>
    <col min="3" max="4" width="12.7109375" style="1" bestFit="1" customWidth="1"/>
    <col min="5" max="5" width="19.28515625" style="1" bestFit="1" customWidth="1"/>
    <col min="6" max="16384" width="11.42578125" style="1"/>
  </cols>
  <sheetData>
    <row r="2" spans="2:6" ht="43.5" customHeight="1" x14ac:dyDescent="0.25">
      <c r="B2" s="49" t="s">
        <v>23</v>
      </c>
      <c r="C2" s="49"/>
      <c r="D2" s="49"/>
      <c r="E2" s="49"/>
      <c r="F2" s="49"/>
    </row>
    <row r="5" spans="2:6" ht="38.25" x14ac:dyDescent="0.25">
      <c r="B5" s="9" t="s">
        <v>20</v>
      </c>
      <c r="C5" s="9" t="s">
        <v>17</v>
      </c>
      <c r="D5" s="9" t="s">
        <v>18</v>
      </c>
      <c r="E5" s="13" t="s">
        <v>24</v>
      </c>
      <c r="F5" s="13" t="s">
        <v>21</v>
      </c>
    </row>
    <row r="6" spans="2:6" x14ac:dyDescent="0.25">
      <c r="B6" s="3" t="s">
        <v>0</v>
      </c>
      <c r="C6" s="4">
        <f>SUM(C7:C17)</f>
        <v>1777932648</v>
      </c>
      <c r="D6" s="4">
        <f t="shared" ref="D6:E6" si="0">SUM(D7:D17)</f>
        <v>1508607420</v>
      </c>
      <c r="E6" s="4">
        <f t="shared" si="0"/>
        <v>1069375106.3099997</v>
      </c>
      <c r="F6" s="34">
        <f t="shared" ref="F6:F36" si="1">IF(E6=0,"0%",E6/D6)</f>
        <v>0.70884916256742236</v>
      </c>
    </row>
    <row r="7" spans="2:6" x14ac:dyDescent="0.25">
      <c r="B7" s="14" t="s">
        <v>1</v>
      </c>
      <c r="C7" s="15">
        <v>61900904</v>
      </c>
      <c r="D7" s="15">
        <v>80335933</v>
      </c>
      <c r="E7" s="15">
        <v>59558554.300000094</v>
      </c>
      <c r="F7" s="40">
        <f t="shared" si="1"/>
        <v>0.74136880068350108</v>
      </c>
    </row>
    <row r="8" spans="2:6" x14ac:dyDescent="0.25">
      <c r="B8" s="16" t="s">
        <v>2</v>
      </c>
      <c r="C8" s="17">
        <v>83982630</v>
      </c>
      <c r="D8" s="17">
        <v>116718767</v>
      </c>
      <c r="E8" s="17">
        <v>89790295.490000039</v>
      </c>
      <c r="F8" s="41">
        <f t="shared" si="1"/>
        <v>0.76928756015731425</v>
      </c>
    </row>
    <row r="9" spans="2:6" x14ac:dyDescent="0.25">
      <c r="B9" s="16" t="s">
        <v>3</v>
      </c>
      <c r="C9" s="17">
        <v>44560780</v>
      </c>
      <c r="D9" s="17">
        <v>60944303</v>
      </c>
      <c r="E9" s="17">
        <v>45087667.769999996</v>
      </c>
      <c r="F9" s="41">
        <f t="shared" si="1"/>
        <v>0.73981759656846013</v>
      </c>
    </row>
    <row r="10" spans="2:6" x14ac:dyDescent="0.25">
      <c r="B10" s="16" t="s">
        <v>4</v>
      </c>
      <c r="C10" s="17">
        <v>13668745</v>
      </c>
      <c r="D10" s="17">
        <v>17763758</v>
      </c>
      <c r="E10" s="17">
        <v>12083150.669999992</v>
      </c>
      <c r="F10" s="41">
        <f t="shared" si="1"/>
        <v>0.68021365017469793</v>
      </c>
    </row>
    <row r="11" spans="2:6" x14ac:dyDescent="0.25">
      <c r="B11" s="16" t="s">
        <v>5</v>
      </c>
      <c r="C11" s="17">
        <v>38859974</v>
      </c>
      <c r="D11" s="17">
        <v>52015322</v>
      </c>
      <c r="E11" s="17">
        <v>38666591.679999992</v>
      </c>
      <c r="F11" s="41">
        <f t="shared" si="1"/>
        <v>0.74336926492543853</v>
      </c>
    </row>
    <row r="12" spans="2:6" x14ac:dyDescent="0.25">
      <c r="B12" s="16" t="s">
        <v>6</v>
      </c>
      <c r="C12" s="17">
        <v>8893516</v>
      </c>
      <c r="D12" s="17">
        <v>13758723</v>
      </c>
      <c r="E12" s="17">
        <v>9038462.1999999955</v>
      </c>
      <c r="F12" s="41">
        <f t="shared" si="1"/>
        <v>0.65692595163083056</v>
      </c>
    </row>
    <row r="13" spans="2:6" x14ac:dyDescent="0.25">
      <c r="B13" s="16" t="s">
        <v>7</v>
      </c>
      <c r="C13" s="17">
        <v>5881423</v>
      </c>
      <c r="D13" s="17">
        <v>7460613</v>
      </c>
      <c r="E13" s="17">
        <v>4641457.580000001</v>
      </c>
      <c r="F13" s="41">
        <f t="shared" si="1"/>
        <v>0.62212817901156392</v>
      </c>
    </row>
    <row r="14" spans="2:6" x14ac:dyDescent="0.25">
      <c r="B14" s="16" t="s">
        <v>8</v>
      </c>
      <c r="C14" s="17">
        <v>9849898</v>
      </c>
      <c r="D14" s="17">
        <v>11554266</v>
      </c>
      <c r="E14" s="17">
        <v>7718763.9199999981</v>
      </c>
      <c r="F14" s="41">
        <f t="shared" si="1"/>
        <v>0.66804450581283126</v>
      </c>
    </row>
    <row r="15" spans="2:6" x14ac:dyDescent="0.25">
      <c r="B15" s="16" t="s">
        <v>9</v>
      </c>
      <c r="C15" s="17">
        <v>15053463</v>
      </c>
      <c r="D15" s="17">
        <v>23047484</v>
      </c>
      <c r="E15" s="17">
        <v>16470535.279999992</v>
      </c>
      <c r="F15" s="41">
        <f t="shared" si="1"/>
        <v>0.71463485038106511</v>
      </c>
    </row>
    <row r="16" spans="2:6" x14ac:dyDescent="0.25">
      <c r="B16" s="16" t="s">
        <v>10</v>
      </c>
      <c r="C16" s="17">
        <v>1141929721</v>
      </c>
      <c r="D16" s="17">
        <v>741622711</v>
      </c>
      <c r="E16" s="17">
        <v>497010419.03999984</v>
      </c>
      <c r="F16" s="41">
        <f t="shared" si="1"/>
        <v>0.67016612580517354</v>
      </c>
    </row>
    <row r="17" spans="2:6" x14ac:dyDescent="0.25">
      <c r="B17" s="18" t="s">
        <v>11</v>
      </c>
      <c r="C17" s="19">
        <v>353351594</v>
      </c>
      <c r="D17" s="19">
        <v>383385540</v>
      </c>
      <c r="E17" s="19">
        <v>289309208.37999994</v>
      </c>
      <c r="F17" s="42">
        <f t="shared" si="1"/>
        <v>0.7546169017746468</v>
      </c>
    </row>
    <row r="18" spans="2:6" x14ac:dyDescent="0.25">
      <c r="B18" s="3" t="s">
        <v>12</v>
      </c>
      <c r="C18" s="4">
        <f>SUM(C19:C27)</f>
        <v>132527725</v>
      </c>
      <c r="D18" s="4">
        <f>SUM(D19:D27)</f>
        <v>259674646</v>
      </c>
      <c r="E18" s="4">
        <f>SUM(E19:E27)</f>
        <v>160624726.30999994</v>
      </c>
      <c r="F18" s="34">
        <f t="shared" si="1"/>
        <v>0.618561452895944</v>
      </c>
    </row>
    <row r="19" spans="2:6" x14ac:dyDescent="0.25">
      <c r="B19" s="14" t="s">
        <v>1</v>
      </c>
      <c r="C19" s="15">
        <v>3000</v>
      </c>
      <c r="D19" s="15">
        <v>59498</v>
      </c>
      <c r="E19" s="15">
        <v>59449.650000000009</v>
      </c>
      <c r="F19" s="40">
        <f t="shared" si="1"/>
        <v>0.99918736764260996</v>
      </c>
    </row>
    <row r="20" spans="2:6" x14ac:dyDescent="0.25">
      <c r="B20" s="16" t="s">
        <v>2</v>
      </c>
      <c r="C20" s="17">
        <v>9000</v>
      </c>
      <c r="D20" s="17">
        <v>98411</v>
      </c>
      <c r="E20" s="17">
        <v>58003.700000000004</v>
      </c>
      <c r="F20" s="41">
        <f t="shared" si="1"/>
        <v>0.58940260743209605</v>
      </c>
    </row>
    <row r="21" spans="2:6" x14ac:dyDescent="0.25">
      <c r="B21" s="16" t="s">
        <v>3</v>
      </c>
      <c r="C21" s="17">
        <v>1500</v>
      </c>
      <c r="D21" s="17">
        <v>33301</v>
      </c>
      <c r="E21" s="17">
        <v>33297.960000000006</v>
      </c>
      <c r="F21" s="41">
        <f t="shared" si="1"/>
        <v>0.99990871145010685</v>
      </c>
    </row>
    <row r="22" spans="2:6" x14ac:dyDescent="0.25">
      <c r="B22" s="16" t="s">
        <v>4</v>
      </c>
      <c r="C22" s="17">
        <v>0</v>
      </c>
      <c r="D22" s="17">
        <v>16684</v>
      </c>
      <c r="E22" s="17">
        <v>16682.599999999999</v>
      </c>
      <c r="F22" s="41">
        <f t="shared" si="1"/>
        <v>0.99991608726923986</v>
      </c>
    </row>
    <row r="23" spans="2:6" x14ac:dyDescent="0.25">
      <c r="B23" s="16" t="s">
        <v>5</v>
      </c>
      <c r="C23" s="17">
        <v>6000</v>
      </c>
      <c r="D23" s="17">
        <v>14270</v>
      </c>
      <c r="E23" s="17">
        <v>14268.92</v>
      </c>
      <c r="F23" s="41">
        <f t="shared" si="1"/>
        <v>0.9999243167484233</v>
      </c>
    </row>
    <row r="24" spans="2:6" x14ac:dyDescent="0.25">
      <c r="B24" s="16" t="s">
        <v>6</v>
      </c>
      <c r="C24" s="17">
        <v>0</v>
      </c>
      <c r="D24" s="17">
        <v>7680</v>
      </c>
      <c r="E24" s="17">
        <v>7679.16</v>
      </c>
      <c r="F24" s="41">
        <f t="shared" si="1"/>
        <v>0.99989062500000003</v>
      </c>
    </row>
    <row r="25" spans="2:6" x14ac:dyDescent="0.25">
      <c r="B25" s="16" t="s">
        <v>9</v>
      </c>
      <c r="C25" s="17">
        <v>0</v>
      </c>
      <c r="D25" s="17">
        <v>4604</v>
      </c>
      <c r="E25" s="17">
        <v>4603.12</v>
      </c>
      <c r="F25" s="41">
        <f t="shared" si="1"/>
        <v>0.99980886185925277</v>
      </c>
    </row>
    <row r="26" spans="2:6" x14ac:dyDescent="0.25">
      <c r="B26" s="16" t="s">
        <v>10</v>
      </c>
      <c r="C26" s="17">
        <v>2067860</v>
      </c>
      <c r="D26" s="17">
        <v>13016914</v>
      </c>
      <c r="E26" s="17">
        <v>8343914.4000000004</v>
      </c>
      <c r="F26" s="41">
        <f t="shared" si="1"/>
        <v>0.6410055716739006</v>
      </c>
    </row>
    <row r="27" spans="2:6" x14ac:dyDescent="0.25">
      <c r="B27" s="16" t="s">
        <v>11</v>
      </c>
      <c r="C27" s="17">
        <v>130440365</v>
      </c>
      <c r="D27" s="17">
        <v>246423284</v>
      </c>
      <c r="E27" s="17">
        <v>152086826.79999995</v>
      </c>
      <c r="F27" s="41">
        <f t="shared" si="1"/>
        <v>0.61717717713720577</v>
      </c>
    </row>
    <row r="28" spans="2:6" x14ac:dyDescent="0.25">
      <c r="B28" s="3"/>
      <c r="C28" s="4">
        <f>SUM(C29:C39)</f>
        <v>973830493</v>
      </c>
      <c r="D28" s="4">
        <f>SUM(D29:D39)</f>
        <v>895589821</v>
      </c>
      <c r="E28" s="4">
        <f>SUM(E29:E39)</f>
        <v>600172935.45000052</v>
      </c>
      <c r="F28" s="34">
        <f t="shared" si="1"/>
        <v>0.67014264943281499</v>
      </c>
    </row>
    <row r="29" spans="2:6" x14ac:dyDescent="0.25">
      <c r="B29" s="14" t="s">
        <v>1</v>
      </c>
      <c r="C29" s="15">
        <v>227250628</v>
      </c>
      <c r="D29" s="15">
        <v>238532434</v>
      </c>
      <c r="E29" s="15">
        <v>179849963.80000001</v>
      </c>
      <c r="F29" s="40">
        <f t="shared" si="1"/>
        <v>0.75398536284587614</v>
      </c>
    </row>
    <row r="30" spans="2:6" x14ac:dyDescent="0.25">
      <c r="B30" s="16" t="s">
        <v>2</v>
      </c>
      <c r="C30" s="17">
        <v>70503395</v>
      </c>
      <c r="D30" s="17">
        <v>59529852</v>
      </c>
      <c r="E30" s="17">
        <v>39275260.620000005</v>
      </c>
      <c r="F30" s="41">
        <f t="shared" si="1"/>
        <v>0.65975740406678662</v>
      </c>
    </row>
    <row r="31" spans="2:6" x14ac:dyDescent="0.25">
      <c r="B31" s="16" t="s">
        <v>3</v>
      </c>
      <c r="C31" s="17">
        <v>97361233</v>
      </c>
      <c r="D31" s="17">
        <v>96121331</v>
      </c>
      <c r="E31" s="17">
        <v>50964544.840000078</v>
      </c>
      <c r="F31" s="41">
        <f t="shared" si="1"/>
        <v>0.53021056106682585</v>
      </c>
    </row>
    <row r="32" spans="2:6" x14ac:dyDescent="0.25">
      <c r="B32" s="16" t="s">
        <v>4</v>
      </c>
      <c r="C32" s="17">
        <v>31700637</v>
      </c>
      <c r="D32" s="17">
        <v>35349865</v>
      </c>
      <c r="E32" s="17">
        <v>15185193.399999999</v>
      </c>
      <c r="F32" s="41">
        <f t="shared" si="1"/>
        <v>0.4295686390881549</v>
      </c>
    </row>
    <row r="33" spans="2:6" x14ac:dyDescent="0.25">
      <c r="B33" s="16" t="s">
        <v>5</v>
      </c>
      <c r="C33" s="17">
        <v>32075599</v>
      </c>
      <c r="D33" s="17">
        <v>28735167</v>
      </c>
      <c r="E33" s="17">
        <v>17604532.030000005</v>
      </c>
      <c r="F33" s="41">
        <f t="shared" si="1"/>
        <v>0.61264763242893294</v>
      </c>
    </row>
    <row r="34" spans="2:6" x14ac:dyDescent="0.25">
      <c r="B34" s="16" t="s">
        <v>6</v>
      </c>
      <c r="C34" s="17">
        <v>14536391</v>
      </c>
      <c r="D34" s="17">
        <v>15547474</v>
      </c>
      <c r="E34" s="17">
        <v>10360406.810000002</v>
      </c>
      <c r="F34" s="41">
        <f t="shared" si="1"/>
        <v>0.66637235154726759</v>
      </c>
    </row>
    <row r="35" spans="2:6" x14ac:dyDescent="0.25">
      <c r="B35" s="16" t="s">
        <v>7</v>
      </c>
      <c r="C35" s="17">
        <v>40293933</v>
      </c>
      <c r="D35" s="17">
        <v>44176316</v>
      </c>
      <c r="E35" s="17">
        <v>17429867.750000007</v>
      </c>
      <c r="F35" s="41">
        <f t="shared" si="1"/>
        <v>0.39455231509119065</v>
      </c>
    </row>
    <row r="36" spans="2:6" x14ac:dyDescent="0.25">
      <c r="B36" s="16" t="s">
        <v>8</v>
      </c>
      <c r="C36" s="17">
        <v>5274558</v>
      </c>
      <c r="D36" s="17">
        <v>5252220</v>
      </c>
      <c r="E36" s="17">
        <v>3693839.9699999997</v>
      </c>
      <c r="F36" s="41">
        <f t="shared" si="1"/>
        <v>0.7032911740178438</v>
      </c>
    </row>
    <row r="37" spans="2:6" x14ac:dyDescent="0.25">
      <c r="B37" s="16" t="s">
        <v>9</v>
      </c>
      <c r="C37" s="17">
        <v>50616603</v>
      </c>
      <c r="D37" s="17">
        <v>26174993</v>
      </c>
      <c r="E37" s="17">
        <v>18479680.360000003</v>
      </c>
      <c r="F37" s="41">
        <f t="shared" ref="F37:F61" si="2">IF(E37=0,"0%",E37/D37)</f>
        <v>0.70600516913223255</v>
      </c>
    </row>
    <row r="38" spans="2:6" x14ac:dyDescent="0.25">
      <c r="B38" s="16" t="s">
        <v>10</v>
      </c>
      <c r="C38" s="17">
        <v>180484528</v>
      </c>
      <c r="D38" s="17">
        <v>141039364</v>
      </c>
      <c r="E38" s="17">
        <v>102572168.99999996</v>
      </c>
      <c r="F38" s="41">
        <f t="shared" si="2"/>
        <v>0.72725915723783296</v>
      </c>
    </row>
    <row r="39" spans="2:6" x14ac:dyDescent="0.25">
      <c r="B39" s="16" t="s">
        <v>11</v>
      </c>
      <c r="C39" s="17">
        <v>223732988</v>
      </c>
      <c r="D39" s="17">
        <v>205130805</v>
      </c>
      <c r="E39" s="17">
        <v>144757476.87000039</v>
      </c>
      <c r="F39" s="41">
        <f t="shared" si="2"/>
        <v>0.70568375564070152</v>
      </c>
    </row>
    <row r="40" spans="2:6" x14ac:dyDescent="0.25">
      <c r="B40" s="3" t="s">
        <v>14</v>
      </c>
      <c r="C40" s="4">
        <f>+C41</f>
        <v>0</v>
      </c>
      <c r="D40" s="4">
        <f t="shared" ref="D40:E40" si="3">+D41</f>
        <v>2500000</v>
      </c>
      <c r="E40" s="4">
        <f t="shared" si="3"/>
        <v>0</v>
      </c>
      <c r="F40" s="34" t="str">
        <f t="shared" si="2"/>
        <v>0%</v>
      </c>
    </row>
    <row r="41" spans="2:6" x14ac:dyDescent="0.25">
      <c r="B41" s="20" t="s">
        <v>10</v>
      </c>
      <c r="C41" s="21">
        <v>0</v>
      </c>
      <c r="D41" s="21">
        <v>2500000</v>
      </c>
      <c r="E41" s="21">
        <v>0</v>
      </c>
      <c r="F41" s="43" t="str">
        <f t="shared" si="2"/>
        <v>0%</v>
      </c>
    </row>
    <row r="42" spans="2:6" x14ac:dyDescent="0.25">
      <c r="B42" s="3" t="s">
        <v>15</v>
      </c>
      <c r="C42" s="4">
        <f>+SUM(C43:C49)</f>
        <v>11307000</v>
      </c>
      <c r="D42" s="4">
        <f t="shared" ref="D42:E42" si="4">+SUM(D43:D49)</f>
        <v>59920710</v>
      </c>
      <c r="E42" s="4">
        <f t="shared" si="4"/>
        <v>41925730.82</v>
      </c>
      <c r="F42" s="34">
        <f t="shared" si="2"/>
        <v>0.69968681646128694</v>
      </c>
    </row>
    <row r="43" spans="2:6" x14ac:dyDescent="0.25">
      <c r="B43" s="14" t="s">
        <v>1</v>
      </c>
      <c r="C43" s="15">
        <v>795100</v>
      </c>
      <c r="D43" s="15">
        <v>32946641</v>
      </c>
      <c r="E43" s="15">
        <v>24988556</v>
      </c>
      <c r="F43" s="40">
        <f t="shared" si="2"/>
        <v>0.7584553460245006</v>
      </c>
    </row>
    <row r="44" spans="2:6" x14ac:dyDescent="0.25">
      <c r="B44" s="16" t="s">
        <v>2</v>
      </c>
      <c r="C44" s="17">
        <v>0</v>
      </c>
      <c r="D44" s="17">
        <v>1188641</v>
      </c>
      <c r="E44" s="17">
        <v>146540</v>
      </c>
      <c r="F44" s="41">
        <f t="shared" si="2"/>
        <v>0.1232836491421716</v>
      </c>
    </row>
    <row r="45" spans="2:6" x14ac:dyDescent="0.25">
      <c r="B45" s="16" t="s">
        <v>3</v>
      </c>
      <c r="C45" s="17">
        <v>0</v>
      </c>
      <c r="D45" s="17">
        <v>479347</v>
      </c>
      <c r="E45" s="17">
        <v>202807</v>
      </c>
      <c r="F45" s="41">
        <f t="shared" si="2"/>
        <v>0.42309016224154944</v>
      </c>
    </row>
    <row r="46" spans="2:6" x14ac:dyDescent="0.25">
      <c r="B46" s="16" t="s">
        <v>5</v>
      </c>
      <c r="C46" s="17">
        <v>0</v>
      </c>
      <c r="D46" s="17">
        <v>3000</v>
      </c>
      <c r="E46" s="17">
        <v>1365</v>
      </c>
      <c r="F46" s="41">
        <f t="shared" si="2"/>
        <v>0.45500000000000002</v>
      </c>
    </row>
    <row r="47" spans="2:6" x14ac:dyDescent="0.25">
      <c r="B47" s="16" t="s">
        <v>9</v>
      </c>
      <c r="C47" s="17">
        <v>0</v>
      </c>
      <c r="D47" s="17">
        <v>15000</v>
      </c>
      <c r="E47" s="17">
        <v>0</v>
      </c>
      <c r="F47" s="41" t="str">
        <f t="shared" si="2"/>
        <v>0%</v>
      </c>
    </row>
    <row r="48" spans="2:6" x14ac:dyDescent="0.25">
      <c r="B48" s="16" t="s">
        <v>10</v>
      </c>
      <c r="C48" s="17">
        <v>825686</v>
      </c>
      <c r="D48" s="17">
        <v>8743561</v>
      </c>
      <c r="E48" s="17">
        <v>4280385.66</v>
      </c>
      <c r="F48" s="41">
        <f t="shared" si="2"/>
        <v>0.48954718335012476</v>
      </c>
    </row>
    <row r="49" spans="1:6" x14ac:dyDescent="0.25">
      <c r="B49" s="16" t="s">
        <v>11</v>
      </c>
      <c r="C49" s="17">
        <v>9686214</v>
      </c>
      <c r="D49" s="17">
        <v>16544520</v>
      </c>
      <c r="E49" s="17">
        <v>12306077.159999998</v>
      </c>
      <c r="F49" s="41">
        <f t="shared" si="2"/>
        <v>0.74381590762379313</v>
      </c>
    </row>
    <row r="50" spans="1:6" x14ac:dyDescent="0.25">
      <c r="B50" s="3" t="s">
        <v>16</v>
      </c>
      <c r="C50" s="4">
        <f>SUM(C51:C60)</f>
        <v>993911712</v>
      </c>
      <c r="D50" s="4">
        <f>SUM(D51:D60)</f>
        <v>592133141</v>
      </c>
      <c r="E50" s="4">
        <f>SUM(E51:E60)</f>
        <v>195149862.12999979</v>
      </c>
      <c r="F50" s="34">
        <f t="shared" si="2"/>
        <v>0.32957091677123301</v>
      </c>
    </row>
    <row r="51" spans="1:6" x14ac:dyDescent="0.25">
      <c r="B51" s="14" t="s">
        <v>1</v>
      </c>
      <c r="C51" s="15">
        <v>32390291</v>
      </c>
      <c r="D51" s="15">
        <v>10145905</v>
      </c>
      <c r="E51" s="15">
        <v>2119241.5100000002</v>
      </c>
      <c r="F51" s="40">
        <f t="shared" si="2"/>
        <v>0.20887653787414728</v>
      </c>
    </row>
    <row r="52" spans="1:6" x14ac:dyDescent="0.25">
      <c r="B52" s="16" t="s">
        <v>2</v>
      </c>
      <c r="C52" s="17">
        <v>161046005</v>
      </c>
      <c r="D52" s="17">
        <v>138646799</v>
      </c>
      <c r="E52" s="17">
        <v>81760386.339999884</v>
      </c>
      <c r="F52" s="41">
        <f t="shared" si="2"/>
        <v>0.5897026612204721</v>
      </c>
    </row>
    <row r="53" spans="1:6" x14ac:dyDescent="0.25">
      <c r="B53" s="16" t="s">
        <v>3</v>
      </c>
      <c r="C53" s="17">
        <v>20000000</v>
      </c>
      <c r="D53" s="17">
        <v>179546</v>
      </c>
      <c r="E53" s="17">
        <v>40185.979999999996</v>
      </c>
      <c r="F53" s="41">
        <f t="shared" si="2"/>
        <v>0.22381996814186891</v>
      </c>
    </row>
    <row r="54" spans="1:6" x14ac:dyDescent="0.25">
      <c r="B54" s="16" t="s">
        <v>4</v>
      </c>
      <c r="C54" s="17">
        <v>20000000</v>
      </c>
      <c r="D54" s="17">
        <v>122756</v>
      </c>
      <c r="E54" s="17">
        <v>11049.03</v>
      </c>
      <c r="F54" s="41">
        <f t="shared" si="2"/>
        <v>9.0008064778911018E-2</v>
      </c>
    </row>
    <row r="55" spans="1:6" x14ac:dyDescent="0.25">
      <c r="B55" s="16" t="s">
        <v>5</v>
      </c>
      <c r="C55" s="17">
        <v>10000000</v>
      </c>
      <c r="D55" s="17">
        <v>577986</v>
      </c>
      <c r="E55" s="17">
        <v>296123.32</v>
      </c>
      <c r="F55" s="41">
        <f t="shared" si="2"/>
        <v>0.51233649257940506</v>
      </c>
    </row>
    <row r="56" spans="1:6" x14ac:dyDescent="0.25">
      <c r="B56" s="16" t="s">
        <v>6</v>
      </c>
      <c r="C56" s="17">
        <v>0</v>
      </c>
      <c r="D56" s="17">
        <v>113599</v>
      </c>
      <c r="E56" s="17">
        <v>95999.4</v>
      </c>
      <c r="F56" s="41">
        <f t="shared" si="2"/>
        <v>0.84507257986425932</v>
      </c>
    </row>
    <row r="57" spans="1:6" x14ac:dyDescent="0.25">
      <c r="B57" s="16" t="s">
        <v>7</v>
      </c>
      <c r="C57" s="17">
        <v>0</v>
      </c>
      <c r="D57" s="17">
        <v>101804181</v>
      </c>
      <c r="E57" s="17">
        <v>2097856.9300000002</v>
      </c>
      <c r="F57" s="41">
        <f t="shared" si="2"/>
        <v>2.0606785589680252E-2</v>
      </c>
    </row>
    <row r="58" spans="1:6" x14ac:dyDescent="0.25">
      <c r="B58" s="16" t="s">
        <v>9</v>
      </c>
      <c r="C58" s="17">
        <v>0</v>
      </c>
      <c r="D58" s="17">
        <v>28783213</v>
      </c>
      <c r="E58" s="17">
        <v>28178</v>
      </c>
      <c r="F58" s="41">
        <f t="shared" si="2"/>
        <v>9.7897340369888525E-4</v>
      </c>
    </row>
    <row r="59" spans="1:6" x14ac:dyDescent="0.25">
      <c r="B59" s="16" t="s">
        <v>10</v>
      </c>
      <c r="C59" s="17">
        <v>0</v>
      </c>
      <c r="D59" s="17">
        <v>6349005</v>
      </c>
      <c r="E59" s="17">
        <v>4287941.1700000009</v>
      </c>
      <c r="F59" s="41">
        <f t="shared" si="2"/>
        <v>0.67537215201437084</v>
      </c>
    </row>
    <row r="60" spans="1:6" x14ac:dyDescent="0.25">
      <c r="B60" s="16" t="s">
        <v>11</v>
      </c>
      <c r="C60" s="17">
        <v>750475416</v>
      </c>
      <c r="D60" s="17">
        <v>305410151</v>
      </c>
      <c r="E60" s="17">
        <v>104412900.44999988</v>
      </c>
      <c r="F60" s="41">
        <f t="shared" si="2"/>
        <v>0.34187763605146143</v>
      </c>
    </row>
    <row r="61" spans="1:6" x14ac:dyDescent="0.25">
      <c r="B61" s="5" t="s">
        <v>19</v>
      </c>
      <c r="C61" s="6">
        <f>+C50+C42+C40+C28+C18+C6</f>
        <v>3889509578</v>
      </c>
      <c r="D61" s="6">
        <f>+D50+D42+D40+D28+D18+D6</f>
        <v>3318425738</v>
      </c>
      <c r="E61" s="6">
        <f>+E50+E42+E40+E28+E18+E6</f>
        <v>2067248361.02</v>
      </c>
      <c r="F61" s="39">
        <f t="shared" si="2"/>
        <v>0.62296056149381274</v>
      </c>
    </row>
    <row r="62" spans="1:6" x14ac:dyDescent="0.25">
      <c r="B62" s="1" t="s">
        <v>25</v>
      </c>
      <c r="C62" s="12"/>
      <c r="D62" s="12"/>
      <c r="E62" s="12"/>
    </row>
    <row r="64" spans="1:6" customFormat="1" x14ac:dyDescent="0.25">
      <c r="A64" s="1"/>
      <c r="B64" s="33" t="s">
        <v>26</v>
      </c>
    </row>
    <row r="65" spans="1:2" customFormat="1" ht="5.0999999999999996" customHeight="1" x14ac:dyDescent="0.25">
      <c r="A65" s="1"/>
      <c r="B65" s="33"/>
    </row>
    <row r="66" spans="1:2" customFormat="1" x14ac:dyDescent="0.25">
      <c r="A66" s="1"/>
      <c r="B66" s="33" t="s">
        <v>27</v>
      </c>
    </row>
    <row r="67" spans="1:2" customFormat="1" x14ac:dyDescent="0.25">
      <c r="A67" s="1"/>
      <c r="B67" s="33" t="s">
        <v>28</v>
      </c>
    </row>
    <row r="68" spans="1:2" customFormat="1" x14ac:dyDescent="0.25">
      <c r="A68" s="1"/>
      <c r="B68" s="33" t="s">
        <v>29</v>
      </c>
    </row>
    <row r="69" spans="1:2" customFormat="1" x14ac:dyDescent="0.25">
      <c r="A69" s="1"/>
      <c r="B69" s="33" t="s">
        <v>30</v>
      </c>
    </row>
  </sheetData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showGridLines="0" zoomScaleNormal="100" workbookViewId="0"/>
  </sheetViews>
  <sheetFormatPr baseColWidth="10" defaultRowHeight="15" x14ac:dyDescent="0.25"/>
  <cols>
    <col min="2" max="2" width="71.5703125" customWidth="1"/>
    <col min="5" max="5" width="12.7109375" customWidth="1"/>
  </cols>
  <sheetData>
    <row r="2" spans="2:6" ht="52.5" customHeight="1" x14ac:dyDescent="0.25">
      <c r="B2" s="49" t="s">
        <v>23</v>
      </c>
      <c r="C2" s="49"/>
      <c r="D2" s="49"/>
      <c r="E2" s="49"/>
      <c r="F2" s="49"/>
    </row>
    <row r="5" spans="2:6" ht="38.25" x14ac:dyDescent="0.25">
      <c r="B5" s="9" t="s">
        <v>20</v>
      </c>
      <c r="C5" s="9" t="s">
        <v>17</v>
      </c>
      <c r="D5" s="9" t="s">
        <v>18</v>
      </c>
      <c r="E5" s="13" t="s">
        <v>24</v>
      </c>
      <c r="F5" s="13" t="s">
        <v>21</v>
      </c>
    </row>
    <row r="6" spans="2:6" x14ac:dyDescent="0.25">
      <c r="B6" s="3" t="s">
        <v>0</v>
      </c>
      <c r="C6" s="4">
        <f>SUM(C7:C17)</f>
        <v>20853036</v>
      </c>
      <c r="D6" s="4">
        <f t="shared" ref="D6:E6" si="0">SUM(D7:D17)</f>
        <v>20933436</v>
      </c>
      <c r="E6" s="4">
        <f t="shared" si="0"/>
        <v>579945.73</v>
      </c>
      <c r="F6" s="34">
        <f t="shared" ref="F6:F54" si="1">IF(E6=0,"0%",E6/D6)</f>
        <v>2.7704277979018827E-2</v>
      </c>
    </row>
    <row r="7" spans="2:6" x14ac:dyDescent="0.25">
      <c r="B7" s="14" t="s">
        <v>1</v>
      </c>
      <c r="C7" s="15">
        <v>646931</v>
      </c>
      <c r="D7" s="15">
        <v>646931</v>
      </c>
      <c r="E7" s="15">
        <v>0</v>
      </c>
      <c r="F7" s="44" t="str">
        <f t="shared" si="1"/>
        <v>0%</v>
      </c>
    </row>
    <row r="8" spans="2:6" x14ac:dyDescent="0.25">
      <c r="B8" s="16" t="s">
        <v>2</v>
      </c>
      <c r="C8" s="17">
        <v>1744393</v>
      </c>
      <c r="D8" s="17">
        <v>1888848</v>
      </c>
      <c r="E8" s="17">
        <v>14455</v>
      </c>
      <c r="F8" s="45">
        <f t="shared" si="1"/>
        <v>7.6528127197106385E-3</v>
      </c>
    </row>
    <row r="9" spans="2:6" x14ac:dyDescent="0.25">
      <c r="B9" s="16" t="s">
        <v>3</v>
      </c>
      <c r="C9" s="17">
        <v>439744</v>
      </c>
      <c r="D9" s="17">
        <v>439744</v>
      </c>
      <c r="E9" s="17">
        <v>0</v>
      </c>
      <c r="F9" s="45" t="str">
        <f t="shared" si="1"/>
        <v>0%</v>
      </c>
    </row>
    <row r="10" spans="2:6" x14ac:dyDescent="0.25">
      <c r="B10" s="16" t="s">
        <v>4</v>
      </c>
      <c r="C10" s="17">
        <v>78975</v>
      </c>
      <c r="D10" s="17">
        <v>78975</v>
      </c>
      <c r="E10" s="17">
        <v>0</v>
      </c>
      <c r="F10" s="45" t="str">
        <f t="shared" si="1"/>
        <v>0%</v>
      </c>
    </row>
    <row r="11" spans="2:6" x14ac:dyDescent="0.25">
      <c r="B11" s="16" t="s">
        <v>5</v>
      </c>
      <c r="C11" s="17">
        <v>464482</v>
      </c>
      <c r="D11" s="17">
        <v>464482</v>
      </c>
      <c r="E11" s="17">
        <v>0</v>
      </c>
      <c r="F11" s="45" t="str">
        <f t="shared" si="1"/>
        <v>0%</v>
      </c>
    </row>
    <row r="12" spans="2:6" x14ac:dyDescent="0.25">
      <c r="B12" s="16" t="s">
        <v>6</v>
      </c>
      <c r="C12" s="17">
        <v>77560</v>
      </c>
      <c r="D12" s="17">
        <v>77560</v>
      </c>
      <c r="E12" s="17">
        <v>0</v>
      </c>
      <c r="F12" s="45" t="str">
        <f t="shared" si="1"/>
        <v>0%</v>
      </c>
    </row>
    <row r="13" spans="2:6" x14ac:dyDescent="0.25">
      <c r="B13" s="16" t="s">
        <v>7</v>
      </c>
      <c r="C13" s="17">
        <v>82733</v>
      </c>
      <c r="D13" s="17">
        <v>83914</v>
      </c>
      <c r="E13" s="17">
        <v>1181</v>
      </c>
      <c r="F13" s="45">
        <f t="shared" si="1"/>
        <v>1.4073932835998761E-2</v>
      </c>
    </row>
    <row r="14" spans="2:6" x14ac:dyDescent="0.25">
      <c r="B14" s="16" t="s">
        <v>8</v>
      </c>
      <c r="C14" s="17">
        <v>1399139</v>
      </c>
      <c r="D14" s="17">
        <v>1543699</v>
      </c>
      <c r="E14" s="17">
        <v>349477</v>
      </c>
      <c r="F14" s="45">
        <f t="shared" si="1"/>
        <v>0.22638934144545017</v>
      </c>
    </row>
    <row r="15" spans="2:6" x14ac:dyDescent="0.25">
      <c r="B15" s="16" t="s">
        <v>9</v>
      </c>
      <c r="C15" s="17">
        <v>207984</v>
      </c>
      <c r="D15" s="17">
        <v>207984</v>
      </c>
      <c r="E15" s="17">
        <v>0</v>
      </c>
      <c r="F15" s="45" t="str">
        <f t="shared" si="1"/>
        <v>0%</v>
      </c>
    </row>
    <row r="16" spans="2:6" x14ac:dyDescent="0.25">
      <c r="B16" s="16" t="s">
        <v>10</v>
      </c>
      <c r="C16" s="17">
        <v>1359114</v>
      </c>
      <c r="D16" s="17">
        <v>1331058</v>
      </c>
      <c r="E16" s="17">
        <v>39838.25</v>
      </c>
      <c r="F16" s="45">
        <f t="shared" si="1"/>
        <v>2.9929762639945068E-2</v>
      </c>
    </row>
    <row r="17" spans="2:6" x14ac:dyDescent="0.25">
      <c r="B17" s="18" t="s">
        <v>11</v>
      </c>
      <c r="C17" s="19">
        <v>14351981</v>
      </c>
      <c r="D17" s="19">
        <v>14170241</v>
      </c>
      <c r="E17" s="19">
        <v>174994.48</v>
      </c>
      <c r="F17" s="46">
        <f t="shared" si="1"/>
        <v>1.2349435694142393E-2</v>
      </c>
    </row>
    <row r="18" spans="2:6" x14ac:dyDescent="0.25">
      <c r="B18" s="3" t="s">
        <v>12</v>
      </c>
      <c r="C18" s="4">
        <f>SUM(C19:C20)</f>
        <v>722000</v>
      </c>
      <c r="D18" s="4">
        <f t="shared" ref="D18:E18" si="2">SUM(D19:D20)</f>
        <v>1085555</v>
      </c>
      <c r="E18" s="4">
        <f t="shared" si="2"/>
        <v>288730.8</v>
      </c>
      <c r="F18" s="34">
        <f t="shared" si="1"/>
        <v>0.26597528453187541</v>
      </c>
    </row>
    <row r="19" spans="2:6" x14ac:dyDescent="0.25">
      <c r="B19" s="14" t="s">
        <v>10</v>
      </c>
      <c r="C19" s="15">
        <v>650000</v>
      </c>
      <c r="D19" s="15">
        <v>650000</v>
      </c>
      <c r="E19" s="15">
        <v>0</v>
      </c>
      <c r="F19" s="44" t="str">
        <f t="shared" si="1"/>
        <v>0%</v>
      </c>
    </row>
    <row r="20" spans="2:6" x14ac:dyDescent="0.25">
      <c r="B20" s="18" t="s">
        <v>11</v>
      </c>
      <c r="C20" s="19">
        <v>72000</v>
      </c>
      <c r="D20" s="19">
        <v>435555</v>
      </c>
      <c r="E20" s="19">
        <v>288730.8</v>
      </c>
      <c r="F20" s="46">
        <f t="shared" si="1"/>
        <v>0.66290319247856178</v>
      </c>
    </row>
    <row r="21" spans="2:6" x14ac:dyDescent="0.25">
      <c r="B21" s="3" t="s">
        <v>13</v>
      </c>
      <c r="C21" s="4">
        <f>SUM(C22:C32)</f>
        <v>233498480</v>
      </c>
      <c r="D21" s="4">
        <f t="shared" ref="D21:E21" si="3">SUM(D22:D32)</f>
        <v>284510652</v>
      </c>
      <c r="E21" s="4">
        <f t="shared" si="3"/>
        <v>128864208.62000012</v>
      </c>
      <c r="F21" s="34">
        <f t="shared" si="1"/>
        <v>0.45293280836458849</v>
      </c>
    </row>
    <row r="22" spans="2:6" x14ac:dyDescent="0.25">
      <c r="B22" s="14" t="s">
        <v>1</v>
      </c>
      <c r="C22" s="15">
        <v>4949612</v>
      </c>
      <c r="D22" s="15">
        <v>5977136</v>
      </c>
      <c r="E22" s="15">
        <v>2595827.77</v>
      </c>
      <c r="F22" s="44">
        <f t="shared" si="1"/>
        <v>0.43429290717159524</v>
      </c>
    </row>
    <row r="23" spans="2:6" x14ac:dyDescent="0.25">
      <c r="B23" s="16" t="s">
        <v>2</v>
      </c>
      <c r="C23" s="17">
        <v>4383956</v>
      </c>
      <c r="D23" s="17">
        <v>5917456</v>
      </c>
      <c r="E23" s="17">
        <v>2198625.3700000006</v>
      </c>
      <c r="F23" s="45">
        <f t="shared" si="1"/>
        <v>0.37154908629654376</v>
      </c>
    </row>
    <row r="24" spans="2:6" x14ac:dyDescent="0.25">
      <c r="B24" s="16" t="s">
        <v>3</v>
      </c>
      <c r="C24" s="17">
        <v>2070393</v>
      </c>
      <c r="D24" s="17">
        <v>6466773</v>
      </c>
      <c r="E24" s="17">
        <v>2837645.1</v>
      </c>
      <c r="F24" s="45">
        <f t="shared" si="1"/>
        <v>0.4388038825547147</v>
      </c>
    </row>
    <row r="25" spans="2:6" x14ac:dyDescent="0.25">
      <c r="B25" s="16" t="s">
        <v>4</v>
      </c>
      <c r="C25" s="17">
        <v>2364448</v>
      </c>
      <c r="D25" s="17">
        <v>3240549</v>
      </c>
      <c r="E25" s="17">
        <v>2317702.5</v>
      </c>
      <c r="F25" s="45">
        <f t="shared" si="1"/>
        <v>0.71521908787677646</v>
      </c>
    </row>
    <row r="26" spans="2:6" x14ac:dyDescent="0.25">
      <c r="B26" s="16" t="s">
        <v>5</v>
      </c>
      <c r="C26" s="17">
        <v>2685484</v>
      </c>
      <c r="D26" s="17">
        <v>3096748</v>
      </c>
      <c r="E26" s="17">
        <v>1284091.7000000004</v>
      </c>
      <c r="F26" s="45">
        <f t="shared" si="1"/>
        <v>0.41465811877492142</v>
      </c>
    </row>
    <row r="27" spans="2:6" x14ac:dyDescent="0.25">
      <c r="B27" s="16" t="s">
        <v>6</v>
      </c>
      <c r="C27" s="17">
        <v>1154005</v>
      </c>
      <c r="D27" s="17">
        <v>1098661</v>
      </c>
      <c r="E27" s="17">
        <v>636848.4800000001</v>
      </c>
      <c r="F27" s="45">
        <f t="shared" si="1"/>
        <v>0.57965876644388037</v>
      </c>
    </row>
    <row r="28" spans="2:6" x14ac:dyDescent="0.25">
      <c r="B28" s="16" t="s">
        <v>7</v>
      </c>
      <c r="C28" s="17">
        <v>1158180</v>
      </c>
      <c r="D28" s="17">
        <v>1425783</v>
      </c>
      <c r="E28" s="17">
        <v>462154.23</v>
      </c>
      <c r="F28" s="45">
        <f t="shared" si="1"/>
        <v>0.32414065113695423</v>
      </c>
    </row>
    <row r="29" spans="2:6" x14ac:dyDescent="0.25">
      <c r="B29" s="16" t="s">
        <v>8</v>
      </c>
      <c r="C29" s="17">
        <v>145100</v>
      </c>
      <c r="D29" s="17">
        <v>649767</v>
      </c>
      <c r="E29" s="17">
        <v>139945</v>
      </c>
      <c r="F29" s="45">
        <f t="shared" si="1"/>
        <v>0.21537720444405456</v>
      </c>
    </row>
    <row r="30" spans="2:6" x14ac:dyDescent="0.25">
      <c r="B30" s="16" t="s">
        <v>9</v>
      </c>
      <c r="C30" s="17">
        <v>796280</v>
      </c>
      <c r="D30" s="17">
        <v>861055</v>
      </c>
      <c r="E30" s="17">
        <v>228392.85</v>
      </c>
      <c r="F30" s="45">
        <f t="shared" si="1"/>
        <v>0.26524769033337009</v>
      </c>
    </row>
    <row r="31" spans="2:6" x14ac:dyDescent="0.25">
      <c r="B31" s="16" t="s">
        <v>10</v>
      </c>
      <c r="C31" s="17">
        <v>42009527</v>
      </c>
      <c r="D31" s="17">
        <v>61515181</v>
      </c>
      <c r="E31" s="17">
        <v>22769255.560000006</v>
      </c>
      <c r="F31" s="45">
        <f t="shared" si="1"/>
        <v>0.37014043021347864</v>
      </c>
    </row>
    <row r="32" spans="2:6" x14ac:dyDescent="0.25">
      <c r="B32" s="18" t="s">
        <v>11</v>
      </c>
      <c r="C32" s="19">
        <v>171781495</v>
      </c>
      <c r="D32" s="19">
        <v>194261543</v>
      </c>
      <c r="E32" s="19">
        <v>93393720.060000122</v>
      </c>
      <c r="F32" s="46">
        <f t="shared" si="1"/>
        <v>0.48076278308980652</v>
      </c>
    </row>
    <row r="33" spans="2:6" x14ac:dyDescent="0.25">
      <c r="B33" s="3" t="s">
        <v>15</v>
      </c>
      <c r="C33" s="4">
        <f>SUM(C34:C41)</f>
        <v>3890845</v>
      </c>
      <c r="D33" s="4">
        <f t="shared" ref="D33:E33" si="4">SUM(D34:D41)</f>
        <v>10702801</v>
      </c>
      <c r="E33" s="4">
        <f t="shared" si="4"/>
        <v>4827777.6400000006</v>
      </c>
      <c r="F33" s="34">
        <f t="shared" si="1"/>
        <v>0.45107609120266745</v>
      </c>
    </row>
    <row r="34" spans="2:6" x14ac:dyDescent="0.25">
      <c r="B34" s="14" t="s">
        <v>1</v>
      </c>
      <c r="C34" s="15">
        <v>0</v>
      </c>
      <c r="D34" s="15">
        <v>14974</v>
      </c>
      <c r="E34" s="15">
        <v>14974</v>
      </c>
      <c r="F34" s="44">
        <f t="shared" si="1"/>
        <v>1</v>
      </c>
    </row>
    <row r="35" spans="2:6" x14ac:dyDescent="0.25">
      <c r="B35" s="47" t="s">
        <v>2</v>
      </c>
      <c r="C35" s="48">
        <v>0</v>
      </c>
      <c r="D35" s="48">
        <v>43863</v>
      </c>
      <c r="E35" s="48">
        <v>43862.119999999995</v>
      </c>
      <c r="F35" s="45">
        <f t="shared" si="1"/>
        <v>0.99997993753277237</v>
      </c>
    </row>
    <row r="36" spans="2:6" x14ac:dyDescent="0.25">
      <c r="B36" s="47" t="s">
        <v>3</v>
      </c>
      <c r="C36" s="48">
        <v>0</v>
      </c>
      <c r="D36" s="48">
        <v>4237</v>
      </c>
      <c r="E36" s="48">
        <v>4237</v>
      </c>
      <c r="F36" s="45">
        <f t="shared" si="1"/>
        <v>1</v>
      </c>
    </row>
    <row r="37" spans="2:6" x14ac:dyDescent="0.25">
      <c r="B37" s="47" t="s">
        <v>5</v>
      </c>
      <c r="C37" s="48">
        <v>0</v>
      </c>
      <c r="D37" s="48">
        <v>23634</v>
      </c>
      <c r="E37" s="48">
        <v>23634</v>
      </c>
      <c r="F37" s="45">
        <f t="shared" si="1"/>
        <v>1</v>
      </c>
    </row>
    <row r="38" spans="2:6" x14ac:dyDescent="0.25">
      <c r="B38" s="47" t="s">
        <v>7</v>
      </c>
      <c r="C38" s="48">
        <v>0</v>
      </c>
      <c r="D38" s="48">
        <v>3060</v>
      </c>
      <c r="E38" s="48">
        <v>3060</v>
      </c>
      <c r="F38" s="45">
        <f t="shared" si="1"/>
        <v>1</v>
      </c>
    </row>
    <row r="39" spans="2:6" x14ac:dyDescent="0.25">
      <c r="B39" s="47" t="s">
        <v>8</v>
      </c>
      <c r="C39" s="48">
        <v>0</v>
      </c>
      <c r="D39" s="48">
        <v>1504</v>
      </c>
      <c r="E39" s="48">
        <v>1504</v>
      </c>
      <c r="F39" s="45">
        <f t="shared" si="1"/>
        <v>1</v>
      </c>
    </row>
    <row r="40" spans="2:6" x14ac:dyDescent="0.25">
      <c r="B40" s="47" t="s">
        <v>10</v>
      </c>
      <c r="C40" s="48">
        <v>3650845</v>
      </c>
      <c r="D40" s="48">
        <v>6490054</v>
      </c>
      <c r="E40" s="48">
        <v>3422037.64</v>
      </c>
      <c r="F40" s="45">
        <f t="shared" si="1"/>
        <v>0.52727413978373683</v>
      </c>
    </row>
    <row r="41" spans="2:6" x14ac:dyDescent="0.25">
      <c r="B41" s="47" t="s">
        <v>11</v>
      </c>
      <c r="C41" s="48">
        <v>240000</v>
      </c>
      <c r="D41" s="48">
        <v>4121475</v>
      </c>
      <c r="E41" s="48">
        <v>1314468.8799999999</v>
      </c>
      <c r="F41" s="45">
        <f t="shared" si="1"/>
        <v>0.31893166402804818</v>
      </c>
    </row>
    <row r="42" spans="2:6" x14ac:dyDescent="0.25">
      <c r="B42" s="3" t="s">
        <v>16</v>
      </c>
      <c r="C42" s="4">
        <f>SUM(C43:C53)</f>
        <v>7253299</v>
      </c>
      <c r="D42" s="4">
        <f t="shared" ref="D42:E42" si="5">SUM(D43:D53)</f>
        <v>14211827</v>
      </c>
      <c r="E42" s="4">
        <f t="shared" si="5"/>
        <v>4292800.9000000004</v>
      </c>
      <c r="F42" s="34">
        <f t="shared" si="1"/>
        <v>0.30205834197109216</v>
      </c>
    </row>
    <row r="43" spans="2:6" x14ac:dyDescent="0.25">
      <c r="B43" s="14" t="s">
        <v>1</v>
      </c>
      <c r="C43" s="15">
        <v>500</v>
      </c>
      <c r="D43" s="15">
        <v>28381</v>
      </c>
      <c r="E43" s="15">
        <v>10977.099999999999</v>
      </c>
      <c r="F43" s="44">
        <f t="shared" si="1"/>
        <v>0.38677636446918706</v>
      </c>
    </row>
    <row r="44" spans="2:6" x14ac:dyDescent="0.25">
      <c r="B44" s="16" t="s">
        <v>2</v>
      </c>
      <c r="C44" s="17">
        <v>879695</v>
      </c>
      <c r="D44" s="17">
        <v>924269</v>
      </c>
      <c r="E44" s="17">
        <v>254052.61</v>
      </c>
      <c r="F44" s="45">
        <f t="shared" si="1"/>
        <v>0.27486869082485726</v>
      </c>
    </row>
    <row r="45" spans="2:6" x14ac:dyDescent="0.25">
      <c r="B45" s="16" t="s">
        <v>3</v>
      </c>
      <c r="C45" s="17">
        <v>0</v>
      </c>
      <c r="D45" s="17">
        <v>5648</v>
      </c>
      <c r="E45" s="17">
        <v>5648</v>
      </c>
      <c r="F45" s="45">
        <f t="shared" si="1"/>
        <v>1</v>
      </c>
    </row>
    <row r="46" spans="2:6" x14ac:dyDescent="0.25">
      <c r="B46" s="16" t="s">
        <v>4</v>
      </c>
      <c r="C46" s="17">
        <v>0</v>
      </c>
      <c r="D46" s="17">
        <v>4000</v>
      </c>
      <c r="E46" s="17">
        <v>0</v>
      </c>
      <c r="F46" s="45" t="str">
        <f t="shared" si="1"/>
        <v>0%</v>
      </c>
    </row>
    <row r="47" spans="2:6" x14ac:dyDescent="0.25">
      <c r="B47" s="16" t="s">
        <v>5</v>
      </c>
      <c r="C47" s="17">
        <v>0</v>
      </c>
      <c r="D47" s="17">
        <v>339343</v>
      </c>
      <c r="E47" s="17">
        <v>339343</v>
      </c>
      <c r="F47" s="45">
        <f t="shared" si="1"/>
        <v>1</v>
      </c>
    </row>
    <row r="48" spans="2:6" x14ac:dyDescent="0.25">
      <c r="B48" s="16" t="s">
        <v>6</v>
      </c>
      <c r="C48" s="17">
        <v>0</v>
      </c>
      <c r="D48" s="17">
        <v>253690</v>
      </c>
      <c r="E48" s="17">
        <v>0</v>
      </c>
      <c r="F48" s="45" t="str">
        <f t="shared" si="1"/>
        <v>0%</v>
      </c>
    </row>
    <row r="49" spans="1:6" x14ac:dyDescent="0.25">
      <c r="B49" s="16" t="s">
        <v>7</v>
      </c>
      <c r="C49" s="17">
        <v>0</v>
      </c>
      <c r="D49" s="17">
        <v>35000</v>
      </c>
      <c r="E49" s="17">
        <v>0</v>
      </c>
      <c r="F49" s="45" t="str">
        <f t="shared" si="1"/>
        <v>0%</v>
      </c>
    </row>
    <row r="50" spans="1:6" x14ac:dyDescent="0.25">
      <c r="B50" s="16" t="s">
        <v>8</v>
      </c>
      <c r="C50" s="17">
        <v>0</v>
      </c>
      <c r="D50" s="17">
        <v>125613</v>
      </c>
      <c r="E50" s="17">
        <v>113887</v>
      </c>
      <c r="F50" s="45">
        <f t="shared" si="1"/>
        <v>0.90664978943262242</v>
      </c>
    </row>
    <row r="51" spans="1:6" x14ac:dyDescent="0.25">
      <c r="B51" s="16" t="s">
        <v>9</v>
      </c>
      <c r="C51" s="17">
        <v>0</v>
      </c>
      <c r="D51" s="17">
        <v>12879</v>
      </c>
      <c r="E51" s="17">
        <v>6980.58</v>
      </c>
      <c r="F51" s="45">
        <f t="shared" si="1"/>
        <v>0.54201257861635221</v>
      </c>
    </row>
    <row r="52" spans="1:6" x14ac:dyDescent="0.25">
      <c r="B52" s="16" t="s">
        <v>10</v>
      </c>
      <c r="C52" s="17">
        <v>3667150</v>
      </c>
      <c r="D52" s="17">
        <v>6216956</v>
      </c>
      <c r="E52" s="17">
        <v>1981569.9500000002</v>
      </c>
      <c r="F52" s="45">
        <f t="shared" si="1"/>
        <v>0.31873636390542254</v>
      </c>
    </row>
    <row r="53" spans="1:6" x14ac:dyDescent="0.25">
      <c r="B53" s="16" t="s">
        <v>11</v>
      </c>
      <c r="C53" s="17">
        <v>2705954</v>
      </c>
      <c r="D53" s="17">
        <v>6266048</v>
      </c>
      <c r="E53" s="17">
        <v>1580342.66</v>
      </c>
      <c r="F53" s="45">
        <f t="shared" si="1"/>
        <v>0.25220723811882706</v>
      </c>
    </row>
    <row r="54" spans="1:6" x14ac:dyDescent="0.25">
      <c r="B54" s="5" t="s">
        <v>19</v>
      </c>
      <c r="C54" s="6">
        <f>+C42+C33+C21+C18+C6</f>
        <v>266217660</v>
      </c>
      <c r="D54" s="6">
        <f t="shared" ref="D54:E54" si="6">+D42+D33+D21+D18+D6</f>
        <v>331444271</v>
      </c>
      <c r="E54" s="6">
        <f t="shared" si="6"/>
        <v>138853463.69000012</v>
      </c>
      <c r="F54" s="39">
        <f t="shared" si="1"/>
        <v>0.41893457162818215</v>
      </c>
    </row>
    <row r="55" spans="1:6" x14ac:dyDescent="0.25">
      <c r="B55" s="1" t="s">
        <v>25</v>
      </c>
    </row>
    <row r="57" spans="1:6" x14ac:dyDescent="0.25">
      <c r="A57" s="1"/>
      <c r="B57" s="33" t="s">
        <v>26</v>
      </c>
    </row>
    <row r="58" spans="1:6" ht="5.0999999999999996" customHeight="1" x14ac:dyDescent="0.25">
      <c r="A58" s="1"/>
      <c r="B58" s="33"/>
    </row>
    <row r="59" spans="1:6" x14ac:dyDescent="0.25">
      <c r="A59" s="1"/>
      <c r="B59" s="33" t="s">
        <v>27</v>
      </c>
    </row>
    <row r="60" spans="1:6" x14ac:dyDescent="0.25">
      <c r="A60" s="1"/>
      <c r="B60" s="33" t="s">
        <v>28</v>
      </c>
    </row>
    <row r="61" spans="1:6" x14ac:dyDescent="0.25">
      <c r="A61" s="1"/>
      <c r="B61" s="33" t="s">
        <v>29</v>
      </c>
    </row>
    <row r="62" spans="1:6" x14ac:dyDescent="0.25">
      <c r="A62" s="1"/>
      <c r="B62" s="33" t="s">
        <v>30</v>
      </c>
    </row>
  </sheetData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showGridLines="0" zoomScaleNormal="100" workbookViewId="0"/>
  </sheetViews>
  <sheetFormatPr baseColWidth="10" defaultRowHeight="15" x14ac:dyDescent="0.25"/>
  <cols>
    <col min="2" max="2" width="68.140625" customWidth="1"/>
    <col min="5" max="5" width="13.42578125" customWidth="1"/>
  </cols>
  <sheetData>
    <row r="2" spans="1:6" ht="70.5" customHeight="1" x14ac:dyDescent="0.25">
      <c r="B2" s="49" t="s">
        <v>23</v>
      </c>
      <c r="C2" s="49"/>
      <c r="D2" s="49"/>
      <c r="E2" s="49"/>
      <c r="F2" s="49"/>
    </row>
    <row r="5" spans="1:6" ht="38.25" x14ac:dyDescent="0.25">
      <c r="B5" s="9" t="s">
        <v>20</v>
      </c>
      <c r="C5" s="9" t="s">
        <v>17</v>
      </c>
      <c r="D5" s="9" t="s">
        <v>18</v>
      </c>
      <c r="E5" s="13" t="s">
        <v>24</v>
      </c>
      <c r="F5" s="13" t="s">
        <v>21</v>
      </c>
    </row>
    <row r="6" spans="1:6" x14ac:dyDescent="0.25">
      <c r="B6" s="3" t="s">
        <v>16</v>
      </c>
      <c r="C6" s="4">
        <f>+SUM(C7:C8)</f>
        <v>16066664</v>
      </c>
      <c r="D6" s="4">
        <f t="shared" ref="D6:E6" si="0">+SUM(D7:D8)</f>
        <v>16066664</v>
      </c>
      <c r="E6" s="4">
        <f t="shared" si="0"/>
        <v>6761323.2599999979</v>
      </c>
      <c r="F6" s="7">
        <f>IF(E6=0,"0%",E6/D6)</f>
        <v>0.4208293183949075</v>
      </c>
    </row>
    <row r="7" spans="1:6" x14ac:dyDescent="0.25">
      <c r="B7" s="14" t="s">
        <v>1</v>
      </c>
      <c r="C7" s="15">
        <v>2390291</v>
      </c>
      <c r="D7" s="15">
        <v>2390291</v>
      </c>
      <c r="E7" s="15">
        <v>665733.94999999995</v>
      </c>
      <c r="F7" s="29">
        <f>IF(E7=0,"0%",E7/D7)</f>
        <v>0.27851585852935895</v>
      </c>
    </row>
    <row r="8" spans="1:6" x14ac:dyDescent="0.25">
      <c r="B8" s="18" t="s">
        <v>2</v>
      </c>
      <c r="C8" s="19">
        <v>13676373</v>
      </c>
      <c r="D8" s="19">
        <v>13676373</v>
      </c>
      <c r="E8" s="19">
        <v>6095589.3099999977</v>
      </c>
      <c r="F8" s="30">
        <f>IF(E8=0,"0%",E8/D8)</f>
        <v>0.44570218361257019</v>
      </c>
    </row>
    <row r="9" spans="1:6" x14ac:dyDescent="0.25">
      <c r="B9" s="5" t="s">
        <v>19</v>
      </c>
      <c r="C9" s="6">
        <f>+C6</f>
        <v>16066664</v>
      </c>
      <c r="D9" s="6">
        <f t="shared" ref="D9:E9" si="1">+D6</f>
        <v>16066664</v>
      </c>
      <c r="E9" s="6">
        <f t="shared" si="1"/>
        <v>6761323.2599999979</v>
      </c>
      <c r="F9" s="8">
        <f>IF(E9=0,"0%",E9/D9)</f>
        <v>0.4208293183949075</v>
      </c>
    </row>
    <row r="10" spans="1:6" x14ac:dyDescent="0.25">
      <c r="B10" s="1" t="s">
        <v>22</v>
      </c>
    </row>
    <row r="12" spans="1:6" x14ac:dyDescent="0.25">
      <c r="A12" s="1"/>
      <c r="B12" s="33" t="s">
        <v>26</v>
      </c>
    </row>
    <row r="13" spans="1:6" ht="5.0999999999999996" customHeight="1" x14ac:dyDescent="0.25">
      <c r="A13" s="1"/>
      <c r="B13" s="33"/>
    </row>
    <row r="14" spans="1:6" x14ac:dyDescent="0.25">
      <c r="A14" s="1"/>
      <c r="B14" s="33" t="s">
        <v>27</v>
      </c>
    </row>
    <row r="15" spans="1:6" x14ac:dyDescent="0.25">
      <c r="A15" s="1"/>
      <c r="B15" s="33" t="s">
        <v>28</v>
      </c>
    </row>
    <row r="16" spans="1:6" x14ac:dyDescent="0.25">
      <c r="A16" s="1"/>
      <c r="B16" s="33" t="s">
        <v>29</v>
      </c>
    </row>
    <row r="17" spans="1:2" x14ac:dyDescent="0.25">
      <c r="A17" s="1"/>
      <c r="B17" s="33" t="s">
        <v>30</v>
      </c>
    </row>
  </sheetData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showGridLines="0" topLeftCell="A28" zoomScaleNormal="100" workbookViewId="0">
      <selection activeCell="A43" sqref="A43:XFD48"/>
    </sheetView>
  </sheetViews>
  <sheetFormatPr baseColWidth="10" defaultRowHeight="15" x14ac:dyDescent="0.25"/>
  <cols>
    <col min="2" max="2" width="85.28515625" bestFit="1" customWidth="1"/>
    <col min="5" max="5" width="12.28515625" customWidth="1"/>
  </cols>
  <sheetData>
    <row r="2" spans="2:6" ht="60" customHeight="1" x14ac:dyDescent="0.25">
      <c r="B2" s="49" t="s">
        <v>23</v>
      </c>
      <c r="C2" s="49"/>
      <c r="D2" s="49"/>
      <c r="E2" s="49"/>
      <c r="F2" s="49"/>
    </row>
    <row r="5" spans="2:6" ht="38.25" x14ac:dyDescent="0.25">
      <c r="B5" s="9" t="s">
        <v>20</v>
      </c>
      <c r="C5" s="9" t="s">
        <v>17</v>
      </c>
      <c r="D5" s="9" t="s">
        <v>18</v>
      </c>
      <c r="E5" s="13" t="s">
        <v>24</v>
      </c>
      <c r="F5" s="13" t="s">
        <v>21</v>
      </c>
    </row>
    <row r="6" spans="2:6" x14ac:dyDescent="0.25">
      <c r="B6" s="3" t="s">
        <v>0</v>
      </c>
      <c r="C6" s="4">
        <f>SUM(C7:C9)</f>
        <v>0</v>
      </c>
      <c r="D6" s="4">
        <f>SUM(D7:D9)</f>
        <v>649549</v>
      </c>
      <c r="E6" s="4">
        <f>SUM(E7:E9)</f>
        <v>0</v>
      </c>
      <c r="F6" s="34" t="str">
        <f t="shared" ref="F6:F14" si="0">IF(E6=0,"0%",E6/D6)</f>
        <v>0%</v>
      </c>
    </row>
    <row r="7" spans="2:6" x14ac:dyDescent="0.25">
      <c r="B7" s="32" t="s">
        <v>1</v>
      </c>
      <c r="C7" s="17">
        <v>0</v>
      </c>
      <c r="D7" s="17">
        <v>5000</v>
      </c>
      <c r="E7" s="17">
        <v>0</v>
      </c>
      <c r="F7" s="45" t="str">
        <f t="shared" si="0"/>
        <v>0%</v>
      </c>
    </row>
    <row r="8" spans="2:6" x14ac:dyDescent="0.25">
      <c r="B8" s="32" t="s">
        <v>2</v>
      </c>
      <c r="C8" s="17">
        <v>0</v>
      </c>
      <c r="D8" s="17">
        <v>16000</v>
      </c>
      <c r="E8" s="17">
        <v>0</v>
      </c>
      <c r="F8" s="45" t="str">
        <f t="shared" si="0"/>
        <v>0%</v>
      </c>
    </row>
    <row r="9" spans="2:6" x14ac:dyDescent="0.25">
      <c r="B9" s="32" t="s">
        <v>11</v>
      </c>
      <c r="C9" s="17">
        <v>0</v>
      </c>
      <c r="D9" s="17">
        <v>628549</v>
      </c>
      <c r="E9" s="17">
        <v>0</v>
      </c>
      <c r="F9" s="45" t="str">
        <f t="shared" si="0"/>
        <v>0%</v>
      </c>
    </row>
    <row r="10" spans="2:6" x14ac:dyDescent="0.25">
      <c r="B10" s="3" t="s">
        <v>13</v>
      </c>
      <c r="C10" s="4">
        <f>SUM(C11:C21)</f>
        <v>0</v>
      </c>
      <c r="D10" s="4">
        <f t="shared" ref="D10:E10" si="1">SUM(D11:D21)</f>
        <v>213973707</v>
      </c>
      <c r="E10" s="4">
        <f t="shared" si="1"/>
        <v>107853517.11000001</v>
      </c>
      <c r="F10" s="34">
        <f t="shared" si="0"/>
        <v>0.50405032759468904</v>
      </c>
    </row>
    <row r="11" spans="2:6" x14ac:dyDescent="0.25">
      <c r="B11" s="31" t="s">
        <v>1</v>
      </c>
      <c r="C11" s="15">
        <v>0</v>
      </c>
      <c r="D11" s="15">
        <v>19329207</v>
      </c>
      <c r="E11" s="15">
        <v>6702147.1799999969</v>
      </c>
      <c r="F11" s="44">
        <f t="shared" si="0"/>
        <v>0.34673678956410353</v>
      </c>
    </row>
    <row r="12" spans="2:6" x14ac:dyDescent="0.25">
      <c r="B12" s="32" t="s">
        <v>2</v>
      </c>
      <c r="C12" s="17">
        <v>0</v>
      </c>
      <c r="D12" s="17">
        <v>38489101</v>
      </c>
      <c r="E12" s="17">
        <v>16231494.57</v>
      </c>
      <c r="F12" s="45">
        <f t="shared" si="0"/>
        <v>0.42171664570705353</v>
      </c>
    </row>
    <row r="13" spans="2:6" x14ac:dyDescent="0.25">
      <c r="B13" s="32" t="s">
        <v>3</v>
      </c>
      <c r="C13" s="17">
        <v>0</v>
      </c>
      <c r="D13" s="17">
        <v>12073978</v>
      </c>
      <c r="E13" s="17">
        <v>3460195.3299999991</v>
      </c>
      <c r="F13" s="45">
        <f t="shared" si="0"/>
        <v>0.28658287517171216</v>
      </c>
    </row>
    <row r="14" spans="2:6" x14ac:dyDescent="0.25">
      <c r="B14" s="32" t="s">
        <v>4</v>
      </c>
      <c r="C14" s="17">
        <v>0</v>
      </c>
      <c r="D14" s="17">
        <v>1307754</v>
      </c>
      <c r="E14" s="17">
        <v>704366.37</v>
      </c>
      <c r="F14" s="45">
        <f t="shared" si="0"/>
        <v>0.53860769686041865</v>
      </c>
    </row>
    <row r="15" spans="2:6" x14ac:dyDescent="0.25">
      <c r="B15" s="32" t="s">
        <v>5</v>
      </c>
      <c r="C15" s="17">
        <v>0</v>
      </c>
      <c r="D15" s="17">
        <v>8133554</v>
      </c>
      <c r="E15" s="17">
        <v>2498990.3399999989</v>
      </c>
      <c r="F15" s="45">
        <f t="shared" ref="F15:F16" si="2">IF(E15=0,"0%",E15/D15)</f>
        <v>0.30724457475784867</v>
      </c>
    </row>
    <row r="16" spans="2:6" x14ac:dyDescent="0.25">
      <c r="B16" s="32" t="s">
        <v>6</v>
      </c>
      <c r="C16" s="17">
        <v>0</v>
      </c>
      <c r="D16" s="17">
        <v>12964035</v>
      </c>
      <c r="E16" s="17">
        <v>5617954.0299999993</v>
      </c>
      <c r="F16" s="45">
        <f t="shared" si="2"/>
        <v>0.43334918719364762</v>
      </c>
    </row>
    <row r="17" spans="2:6" x14ac:dyDescent="0.25">
      <c r="B17" s="32" t="s">
        <v>7</v>
      </c>
      <c r="C17" s="17">
        <v>0</v>
      </c>
      <c r="D17" s="17">
        <v>27028</v>
      </c>
      <c r="E17" s="17">
        <v>20165.559999999998</v>
      </c>
      <c r="F17" s="45">
        <f t="shared" ref="F17:F23" si="3">IF(E17=0,"0%",E17/D17)</f>
        <v>0.74609886044102403</v>
      </c>
    </row>
    <row r="18" spans="2:6" x14ac:dyDescent="0.25">
      <c r="B18" s="32" t="s">
        <v>8</v>
      </c>
      <c r="C18" s="17">
        <v>0</v>
      </c>
      <c r="D18" s="17">
        <v>272481</v>
      </c>
      <c r="E18" s="17">
        <v>197915.07</v>
      </c>
      <c r="F18" s="45">
        <f t="shared" si="3"/>
        <v>0.72634447906459532</v>
      </c>
    </row>
    <row r="19" spans="2:6" x14ac:dyDescent="0.25">
      <c r="B19" s="32" t="s">
        <v>9</v>
      </c>
      <c r="C19" s="17">
        <v>0</v>
      </c>
      <c r="D19" s="17">
        <v>1659892</v>
      </c>
      <c r="E19" s="17">
        <v>1209644.92</v>
      </c>
      <c r="F19" s="45">
        <f t="shared" si="3"/>
        <v>0.72874917163285313</v>
      </c>
    </row>
    <row r="20" spans="2:6" x14ac:dyDescent="0.25">
      <c r="B20" s="32" t="s">
        <v>10</v>
      </c>
      <c r="C20" s="17">
        <v>0</v>
      </c>
      <c r="D20" s="17">
        <v>11771946</v>
      </c>
      <c r="E20" s="17">
        <v>6625931.4500000011</v>
      </c>
      <c r="F20" s="45">
        <f t="shared" si="3"/>
        <v>0.56285778494056982</v>
      </c>
    </row>
    <row r="21" spans="2:6" x14ac:dyDescent="0.25">
      <c r="B21" s="32" t="s">
        <v>11</v>
      </c>
      <c r="C21" s="17">
        <v>0</v>
      </c>
      <c r="D21" s="17">
        <v>107944731</v>
      </c>
      <c r="E21" s="17">
        <v>64584712.290000007</v>
      </c>
      <c r="F21" s="45">
        <f t="shared" si="3"/>
        <v>0.59831278184388648</v>
      </c>
    </row>
    <row r="22" spans="2:6" x14ac:dyDescent="0.25">
      <c r="B22" s="3" t="s">
        <v>15</v>
      </c>
      <c r="C22" s="4">
        <f>SUM(C23:C28)</f>
        <v>0</v>
      </c>
      <c r="D22" s="4">
        <f t="shared" ref="D22:E22" si="4">SUM(D23:D28)</f>
        <v>1811850</v>
      </c>
      <c r="E22" s="4">
        <f t="shared" si="4"/>
        <v>291947.66000000003</v>
      </c>
      <c r="F22" s="34">
        <f t="shared" si="3"/>
        <v>0.16113235643127191</v>
      </c>
    </row>
    <row r="23" spans="2:6" x14ac:dyDescent="0.25">
      <c r="B23" s="32" t="s">
        <v>1</v>
      </c>
      <c r="C23" s="17">
        <v>0</v>
      </c>
      <c r="D23" s="17">
        <v>74092</v>
      </c>
      <c r="E23" s="17">
        <v>23232</v>
      </c>
      <c r="F23" s="45">
        <f t="shared" si="3"/>
        <v>0.31355611941910055</v>
      </c>
    </row>
    <row r="24" spans="2:6" x14ac:dyDescent="0.25">
      <c r="B24" s="32" t="s">
        <v>2</v>
      </c>
      <c r="C24" s="17">
        <v>0</v>
      </c>
      <c r="D24" s="17">
        <v>3845</v>
      </c>
      <c r="E24" s="17">
        <v>3105</v>
      </c>
      <c r="F24" s="45">
        <f t="shared" ref="F24:F26" si="5">IF(E24=0,"0%",E24/D24)</f>
        <v>0.80754226267880369</v>
      </c>
    </row>
    <row r="25" spans="2:6" x14ac:dyDescent="0.25">
      <c r="B25" s="32" t="s">
        <v>3</v>
      </c>
      <c r="C25" s="17">
        <v>0</v>
      </c>
      <c r="D25" s="17">
        <v>1313173</v>
      </c>
      <c r="E25" s="17">
        <v>1493</v>
      </c>
      <c r="F25" s="45">
        <f t="shared" si="5"/>
        <v>1.1369408295784332E-3</v>
      </c>
    </row>
    <row r="26" spans="2:6" x14ac:dyDescent="0.25">
      <c r="B26" s="32" t="s">
        <v>4</v>
      </c>
      <c r="C26" s="17">
        <v>0</v>
      </c>
      <c r="D26" s="17">
        <v>293</v>
      </c>
      <c r="E26" s="17">
        <v>0</v>
      </c>
      <c r="F26" s="45" t="str">
        <f t="shared" si="5"/>
        <v>0%</v>
      </c>
    </row>
    <row r="27" spans="2:6" x14ac:dyDescent="0.25">
      <c r="B27" s="32" t="s">
        <v>6</v>
      </c>
      <c r="C27" s="17">
        <v>0</v>
      </c>
      <c r="D27" s="17">
        <v>600</v>
      </c>
      <c r="E27" s="17">
        <v>600</v>
      </c>
      <c r="F27" s="45">
        <f t="shared" ref="F27:F40" si="6">IF(E27=0,"0%",E27/D27)</f>
        <v>1</v>
      </c>
    </row>
    <row r="28" spans="2:6" x14ac:dyDescent="0.25">
      <c r="B28" s="32" t="s">
        <v>11</v>
      </c>
      <c r="C28" s="17">
        <v>0</v>
      </c>
      <c r="D28" s="17">
        <v>419847</v>
      </c>
      <c r="E28" s="17">
        <v>263517.66000000003</v>
      </c>
      <c r="F28" s="45">
        <f t="shared" si="6"/>
        <v>0.62765164452764943</v>
      </c>
    </row>
    <row r="29" spans="2:6" x14ac:dyDescent="0.25">
      <c r="B29" s="3" t="s">
        <v>16</v>
      </c>
      <c r="C29" s="4">
        <f>SUM(C30:C39)</f>
        <v>0</v>
      </c>
      <c r="D29" s="4">
        <f t="shared" ref="D29:E29" si="7">SUM(D30:D39)</f>
        <v>11953164</v>
      </c>
      <c r="E29" s="4">
        <f t="shared" si="7"/>
        <v>3831900.82</v>
      </c>
      <c r="F29" s="34">
        <f t="shared" si="6"/>
        <v>0.32057627754458984</v>
      </c>
    </row>
    <row r="30" spans="2:6" x14ac:dyDescent="0.25">
      <c r="B30" s="31" t="s">
        <v>1</v>
      </c>
      <c r="C30" s="15">
        <v>0</v>
      </c>
      <c r="D30" s="15">
        <v>872837</v>
      </c>
      <c r="E30" s="15">
        <v>384659.17</v>
      </c>
      <c r="F30" s="44">
        <f t="shared" si="6"/>
        <v>0.44069989012839739</v>
      </c>
    </row>
    <row r="31" spans="2:6" x14ac:dyDescent="0.25">
      <c r="B31" s="32" t="s">
        <v>2</v>
      </c>
      <c r="C31" s="17">
        <v>0</v>
      </c>
      <c r="D31" s="17">
        <v>1266647</v>
      </c>
      <c r="E31" s="17">
        <v>770620</v>
      </c>
      <c r="F31" s="45">
        <f t="shared" si="6"/>
        <v>0.6083936566383531</v>
      </c>
    </row>
    <row r="32" spans="2:6" x14ac:dyDescent="0.25">
      <c r="B32" s="32" t="s">
        <v>3</v>
      </c>
      <c r="C32" s="17">
        <v>0</v>
      </c>
      <c r="D32" s="17">
        <v>1320141</v>
      </c>
      <c r="E32" s="17">
        <v>152670.55000000002</v>
      </c>
      <c r="F32" s="45">
        <f t="shared" si="6"/>
        <v>0.11564715435699673</v>
      </c>
    </row>
    <row r="33" spans="1:6" x14ac:dyDescent="0.25">
      <c r="B33" s="32" t="s">
        <v>4</v>
      </c>
      <c r="C33" s="17">
        <v>0</v>
      </c>
      <c r="D33" s="17">
        <v>49175</v>
      </c>
      <c r="E33" s="17">
        <v>0</v>
      </c>
      <c r="F33" s="45" t="str">
        <f t="shared" si="6"/>
        <v>0%</v>
      </c>
    </row>
    <row r="34" spans="1:6" x14ac:dyDescent="0.25">
      <c r="B34" s="32" t="s">
        <v>5</v>
      </c>
      <c r="C34" s="17">
        <v>0</v>
      </c>
      <c r="D34" s="17">
        <v>287370</v>
      </c>
      <c r="E34" s="17">
        <v>154039.51999999999</v>
      </c>
      <c r="F34" s="45">
        <f t="shared" si="6"/>
        <v>0.53603201447611093</v>
      </c>
    </row>
    <row r="35" spans="1:6" x14ac:dyDescent="0.25">
      <c r="B35" s="32" t="s">
        <v>6</v>
      </c>
      <c r="C35" s="17">
        <v>0</v>
      </c>
      <c r="D35" s="17">
        <v>189399</v>
      </c>
      <c r="E35" s="17">
        <v>3800</v>
      </c>
      <c r="F35" s="45">
        <f t="shared" si="6"/>
        <v>2.0063463904244478E-2</v>
      </c>
    </row>
    <row r="36" spans="1:6" x14ac:dyDescent="0.25">
      <c r="B36" s="32" t="s">
        <v>7</v>
      </c>
      <c r="C36" s="17">
        <v>0</v>
      </c>
      <c r="D36" s="17">
        <v>110262</v>
      </c>
      <c r="E36" s="17">
        <v>9956</v>
      </c>
      <c r="F36" s="45">
        <f t="shared" si="6"/>
        <v>9.0294026953982337E-2</v>
      </c>
    </row>
    <row r="37" spans="1:6" x14ac:dyDescent="0.25">
      <c r="B37" s="32" t="s">
        <v>8</v>
      </c>
      <c r="C37" s="17">
        <v>0</v>
      </c>
      <c r="D37" s="17">
        <v>465</v>
      </c>
      <c r="E37" s="17">
        <v>0</v>
      </c>
      <c r="F37" s="45" t="str">
        <f t="shared" si="6"/>
        <v>0%</v>
      </c>
    </row>
    <row r="38" spans="1:6" x14ac:dyDescent="0.25">
      <c r="B38" s="32" t="s">
        <v>10</v>
      </c>
      <c r="C38" s="17">
        <v>0</v>
      </c>
      <c r="D38" s="17">
        <v>1733285</v>
      </c>
      <c r="E38" s="17">
        <v>325275.69</v>
      </c>
      <c r="F38" s="45">
        <f t="shared" si="6"/>
        <v>0.18766428486948195</v>
      </c>
    </row>
    <row r="39" spans="1:6" x14ac:dyDescent="0.25">
      <c r="B39" s="32" t="s">
        <v>11</v>
      </c>
      <c r="C39" s="17">
        <v>0</v>
      </c>
      <c r="D39" s="17">
        <v>6123583</v>
      </c>
      <c r="E39" s="17">
        <v>2030879.89</v>
      </c>
      <c r="F39" s="45">
        <f t="shared" si="6"/>
        <v>0.33164895290877905</v>
      </c>
    </row>
    <row r="40" spans="1:6" x14ac:dyDescent="0.25">
      <c r="B40" s="5" t="s">
        <v>19</v>
      </c>
      <c r="C40" s="6">
        <f>+C29+C22+C10+C6</f>
        <v>0</v>
      </c>
      <c r="D40" s="6">
        <f>+D29+D22+D10+D6</f>
        <v>228388270</v>
      </c>
      <c r="E40" s="6">
        <f>+E29+E22+E10+E6</f>
        <v>111977365.59000002</v>
      </c>
      <c r="F40" s="39">
        <f t="shared" si="6"/>
        <v>0.49029385611616577</v>
      </c>
    </row>
    <row r="41" spans="1:6" x14ac:dyDescent="0.25">
      <c r="B41" s="1" t="s">
        <v>25</v>
      </c>
    </row>
    <row r="43" spans="1:6" x14ac:dyDescent="0.25">
      <c r="A43" s="1"/>
      <c r="B43" s="33" t="s">
        <v>26</v>
      </c>
    </row>
    <row r="44" spans="1:6" ht="5.0999999999999996" customHeight="1" x14ac:dyDescent="0.25">
      <c r="A44" s="1"/>
      <c r="B44" s="33"/>
    </row>
    <row r="45" spans="1:6" x14ac:dyDescent="0.25">
      <c r="A45" s="1"/>
      <c r="B45" s="33" t="s">
        <v>27</v>
      </c>
    </row>
    <row r="46" spans="1:6" x14ac:dyDescent="0.25">
      <c r="A46" s="1"/>
      <c r="B46" s="33" t="s">
        <v>28</v>
      </c>
    </row>
    <row r="47" spans="1:6" x14ac:dyDescent="0.25">
      <c r="A47" s="1"/>
      <c r="B47" s="33" t="s">
        <v>29</v>
      </c>
    </row>
    <row r="48" spans="1:6" x14ac:dyDescent="0.25">
      <c r="A48" s="1"/>
      <c r="B48" s="33" t="s">
        <v>30</v>
      </c>
    </row>
  </sheetData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TODA FUENTE</vt:lpstr>
      <vt:lpstr>RO</vt:lpstr>
      <vt:lpstr>RDR</vt:lpstr>
      <vt:lpstr>ROOC</vt:lpstr>
      <vt:lpstr>DYT</vt:lpstr>
      <vt:lpstr>DYT!Área_de_impresión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2014-08-13T22:07:19Z</cp:lastPrinted>
  <dcterms:created xsi:type="dcterms:W3CDTF">2013-07-12T22:51:31Z</dcterms:created>
  <dcterms:modified xsi:type="dcterms:W3CDTF">2014-11-07T19:54:11Z</dcterms:modified>
</cp:coreProperties>
</file>