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8915" windowHeight="11310"/>
  </bookViews>
  <sheets>
    <sheet name="TODA FUENTE" sheetId="1" r:id="rId1"/>
    <sheet name="RO" sheetId="2" r:id="rId2"/>
    <sheet name="RDR" sheetId="3" r:id="rId3"/>
    <sheet name="ROOC" sheetId="4" r:id="rId4"/>
    <sheet name="DYT" sheetId="5" r:id="rId5"/>
  </sheets>
  <definedNames>
    <definedName name="_xlnm.Print_Area" localSheetId="4">DYT!$B$2:$F$41</definedName>
    <definedName name="_xlnm.Print_Area" localSheetId="2">RDR!$B$2:$F$55</definedName>
    <definedName name="_xlnm.Print_Area" localSheetId="1">RO!$B$2:$F$62</definedName>
    <definedName name="_xlnm.Print_Area" localSheetId="3">ROOC!$B$2:$F$10</definedName>
    <definedName name="_xlnm.Print_Area" localSheetId="0">'TODA FUENTE'!$B$2:$F$67</definedName>
  </definedNames>
  <calcPr calcId="145621"/>
</workbook>
</file>

<file path=xl/calcChain.xml><?xml version="1.0" encoding="utf-8"?>
<calcChain xmlns="http://schemas.openxmlformats.org/spreadsheetml/2006/main">
  <c r="F49" i="3" l="1"/>
  <c r="F45" i="2"/>
  <c r="C50" i="2"/>
  <c r="D50" i="2"/>
  <c r="E50" i="2"/>
  <c r="F50" i="1"/>
  <c r="C54" i="1"/>
  <c r="D54" i="1"/>
  <c r="E54" i="1"/>
  <c r="E29" i="5" l="1"/>
  <c r="D29" i="5"/>
  <c r="C29" i="5"/>
  <c r="E22" i="5"/>
  <c r="D22" i="5"/>
  <c r="C22" i="5"/>
  <c r="E10" i="5"/>
  <c r="D10" i="5"/>
  <c r="C10" i="5"/>
  <c r="E42" i="3"/>
  <c r="E54" i="3" s="1"/>
  <c r="D42" i="3"/>
  <c r="D54" i="3" s="1"/>
  <c r="C42" i="3"/>
  <c r="C54" i="3" s="1"/>
  <c r="E33" i="3"/>
  <c r="D33" i="3"/>
  <c r="C33" i="3"/>
  <c r="E21" i="3"/>
  <c r="D21" i="3"/>
  <c r="C21" i="3"/>
  <c r="F47" i="3" l="1"/>
  <c r="F46" i="3"/>
  <c r="F45" i="3"/>
  <c r="F41" i="3"/>
  <c r="F40" i="3"/>
  <c r="F39" i="3"/>
  <c r="F38" i="3"/>
  <c r="F37" i="3"/>
  <c r="F36" i="3"/>
  <c r="F35" i="3"/>
  <c r="F47" i="1"/>
  <c r="F46" i="1"/>
  <c r="F26" i="5" l="1"/>
  <c r="F25" i="5"/>
  <c r="F24" i="5"/>
  <c r="F16" i="5"/>
  <c r="F15" i="5"/>
  <c r="F39" i="5"/>
  <c r="F38" i="5"/>
  <c r="F37" i="5"/>
  <c r="F36" i="5"/>
  <c r="F35" i="5"/>
  <c r="F34" i="5"/>
  <c r="F33" i="5"/>
  <c r="F32" i="5"/>
  <c r="F31" i="5"/>
  <c r="F30" i="5"/>
  <c r="F28" i="5"/>
  <c r="F27" i="5"/>
  <c r="F23" i="5"/>
  <c r="F21" i="5"/>
  <c r="F20" i="5"/>
  <c r="F19" i="5"/>
  <c r="F18" i="5"/>
  <c r="F17" i="5"/>
  <c r="F14" i="5"/>
  <c r="F13" i="5"/>
  <c r="F12" i="5"/>
  <c r="F11" i="5"/>
  <c r="F9" i="5"/>
  <c r="F8" i="5"/>
  <c r="F7" i="5"/>
  <c r="F8" i="4"/>
  <c r="F7" i="4"/>
  <c r="F53" i="3"/>
  <c r="F52" i="3"/>
  <c r="F51" i="3"/>
  <c r="F50" i="3"/>
  <c r="F48" i="3"/>
  <c r="F44" i="3"/>
  <c r="F43" i="3"/>
  <c r="F42" i="3"/>
  <c r="F34" i="3"/>
  <c r="F32" i="3"/>
  <c r="F31" i="3"/>
  <c r="F30" i="3"/>
  <c r="F29" i="3"/>
  <c r="F28" i="3"/>
  <c r="F27" i="3"/>
  <c r="F26" i="3"/>
  <c r="F25" i="3"/>
  <c r="F24" i="3"/>
  <c r="F23" i="3"/>
  <c r="F22" i="3"/>
  <c r="F20" i="3"/>
  <c r="F19" i="3"/>
  <c r="F17" i="3"/>
  <c r="F16" i="3"/>
  <c r="F15" i="3"/>
  <c r="F14" i="3"/>
  <c r="F13" i="3"/>
  <c r="F12" i="3"/>
  <c r="F11" i="3"/>
  <c r="F10" i="3"/>
  <c r="F9" i="3"/>
  <c r="F8" i="3"/>
  <c r="F7" i="3"/>
  <c r="E6" i="5"/>
  <c r="E40" i="5" s="1"/>
  <c r="D6" i="5"/>
  <c r="D40" i="5" s="1"/>
  <c r="C6" i="5"/>
  <c r="C40" i="5" s="1"/>
  <c r="F49" i="1"/>
  <c r="F48" i="1"/>
  <c r="F60" i="2"/>
  <c r="F59" i="2"/>
  <c r="F58" i="2"/>
  <c r="F57" i="2"/>
  <c r="F56" i="2"/>
  <c r="F55" i="2"/>
  <c r="F54" i="2"/>
  <c r="F53" i="2"/>
  <c r="F52" i="2"/>
  <c r="F51" i="2"/>
  <c r="F49" i="2"/>
  <c r="F48" i="2"/>
  <c r="F47" i="2"/>
  <c r="F46" i="2"/>
  <c r="F44" i="2"/>
  <c r="F43" i="2"/>
  <c r="F41" i="2"/>
  <c r="F39" i="2"/>
  <c r="F38" i="2"/>
  <c r="F37" i="2"/>
  <c r="F36" i="2"/>
  <c r="F35" i="2"/>
  <c r="F34" i="2"/>
  <c r="F33" i="2"/>
  <c r="F32" i="2"/>
  <c r="F31" i="2"/>
  <c r="F30" i="2"/>
  <c r="F29" i="2"/>
  <c r="F27" i="2"/>
  <c r="F26" i="2"/>
  <c r="F25" i="2"/>
  <c r="F24" i="2"/>
  <c r="F23" i="2"/>
  <c r="F22" i="2"/>
  <c r="F21" i="2"/>
  <c r="F20" i="2"/>
  <c r="F19" i="2"/>
  <c r="F17" i="2"/>
  <c r="F16" i="2"/>
  <c r="F15" i="2"/>
  <c r="F14" i="2"/>
  <c r="F13" i="2"/>
  <c r="F12" i="2"/>
  <c r="F11" i="2"/>
  <c r="F10" i="2"/>
  <c r="F9" i="2"/>
  <c r="F8" i="2"/>
  <c r="F7" i="2"/>
  <c r="F65" i="1"/>
  <c r="F64" i="1"/>
  <c r="F63" i="1"/>
  <c r="F62" i="1"/>
  <c r="F61" i="1"/>
  <c r="F60" i="1"/>
  <c r="F59" i="1"/>
  <c r="F58" i="1"/>
  <c r="F57" i="1"/>
  <c r="F56" i="1"/>
  <c r="F55" i="1"/>
  <c r="F53" i="1"/>
  <c r="F52" i="1"/>
  <c r="F51" i="1"/>
  <c r="F45" i="1"/>
  <c r="F44" i="1"/>
  <c r="F43" i="1"/>
  <c r="F41" i="1"/>
  <c r="F39" i="1"/>
  <c r="F38" i="1"/>
  <c r="F37" i="1"/>
  <c r="F36" i="1"/>
  <c r="F35" i="1"/>
  <c r="F34" i="1"/>
  <c r="F33" i="1"/>
  <c r="F32" i="1"/>
  <c r="F31" i="1"/>
  <c r="F30" i="1"/>
  <c r="F29" i="1"/>
  <c r="F27" i="1"/>
  <c r="F26" i="1"/>
  <c r="F25" i="1"/>
  <c r="F24" i="1"/>
  <c r="F23" i="1"/>
  <c r="F22" i="1"/>
  <c r="F21" i="1"/>
  <c r="F20" i="1"/>
  <c r="F19" i="1"/>
  <c r="F17" i="1"/>
  <c r="F16" i="1"/>
  <c r="F15" i="1"/>
  <c r="F14" i="1"/>
  <c r="F13" i="1"/>
  <c r="F12" i="1"/>
  <c r="F11" i="1"/>
  <c r="F10" i="1"/>
  <c r="F9" i="1"/>
  <c r="F8" i="1"/>
  <c r="F7" i="1"/>
  <c r="F6" i="5" l="1"/>
  <c r="F22" i="5"/>
  <c r="F54" i="1" l="1"/>
  <c r="E42" i="1"/>
  <c r="D42" i="1"/>
  <c r="C42" i="1"/>
  <c r="E18" i="1"/>
  <c r="D18" i="1"/>
  <c r="C18" i="1"/>
  <c r="C28" i="1"/>
  <c r="D28" i="1"/>
  <c r="E28" i="1"/>
  <c r="F10" i="5" l="1"/>
  <c r="F29" i="5"/>
  <c r="F18" i="1"/>
  <c r="F42" i="1"/>
  <c r="F28" i="1"/>
  <c r="E6" i="4"/>
  <c r="E9" i="4" s="1"/>
  <c r="D6" i="4"/>
  <c r="D9" i="4" s="1"/>
  <c r="C6" i="4"/>
  <c r="C9" i="4" s="1"/>
  <c r="F33" i="3"/>
  <c r="F21" i="3"/>
  <c r="E18" i="3"/>
  <c r="D18" i="3"/>
  <c r="C18" i="3"/>
  <c r="E6" i="3"/>
  <c r="D6" i="3"/>
  <c r="C6" i="3"/>
  <c r="E42" i="2"/>
  <c r="D42" i="2"/>
  <c r="C42" i="2"/>
  <c r="E40" i="2"/>
  <c r="F40" i="2" s="1"/>
  <c r="D40" i="2"/>
  <c r="C40" i="2"/>
  <c r="E28" i="2"/>
  <c r="D28" i="2"/>
  <c r="C28" i="2"/>
  <c r="E18" i="2"/>
  <c r="D18" i="2"/>
  <c r="C18" i="2"/>
  <c r="E6" i="2"/>
  <c r="D6" i="2"/>
  <c r="C6" i="2"/>
  <c r="E40" i="1"/>
  <c r="F40" i="1" s="1"/>
  <c r="D40" i="1"/>
  <c r="C40" i="1"/>
  <c r="E6" i="1"/>
  <c r="F6" i="1" s="1"/>
  <c r="D6" i="1"/>
  <c r="C6" i="1"/>
  <c r="F18" i="2" l="1"/>
  <c r="C61" i="2"/>
  <c r="D61" i="2"/>
  <c r="E61" i="2"/>
  <c r="F42" i="2"/>
  <c r="F18" i="3"/>
  <c r="F6" i="3"/>
  <c r="F28" i="2"/>
  <c r="F9" i="4"/>
  <c r="F6" i="4"/>
  <c r="F40" i="5"/>
  <c r="F50" i="2"/>
  <c r="F6" i="2"/>
  <c r="E66" i="1"/>
  <c r="D66" i="1"/>
  <c r="C66" i="1"/>
  <c r="F54" i="3" l="1"/>
  <c r="F61" i="2"/>
  <c r="F66" i="1"/>
</calcChain>
</file>

<file path=xl/sharedStrings.xml><?xml version="1.0" encoding="utf-8"?>
<sst xmlns="http://schemas.openxmlformats.org/spreadsheetml/2006/main" count="265" uniqueCount="30">
  <si>
    <t>1. PERSONAL Y OBLIGACIONES SOCIALES</t>
  </si>
  <si>
    <t>0001. PROGRAMA ARTICULADO NUTRICIONAL</t>
  </si>
  <si>
    <t>0002. SALUD MATERNO NEONATAL</t>
  </si>
  <si>
    <t>0016. TBC-VIH/SIDA</t>
  </si>
  <si>
    <t>0017. ENFERMEDADES METAXENICAS Y ZOONOSIS</t>
  </si>
  <si>
    <t>0018. ENFERMEDADES NO TRANSMISIBLES</t>
  </si>
  <si>
    <t>0024. PREVENCION Y CONTROL DEL CANCER</t>
  </si>
  <si>
    <t>0068. REDUCCION DE VULNERABILIDAD Y ATENCION DE EMERGENCIAS POR DESASTRES</t>
  </si>
  <si>
    <t>0092. INCLUSION SOCIAL INTEGRAL DE LAS PERSONAS CON DISCAPACIDAD</t>
  </si>
  <si>
    <t>0104. REDUCCION DE LA MORTALIDAD POR EMERGENCIAS Y URGENCIAS MEDICAS</t>
  </si>
  <si>
    <t>9001. ACCIONES CENTRALES</t>
  </si>
  <si>
    <t>9002. ASIGNACIONES PRESUPUESTARIAS QUE NO RESULTAN EN PRODUCTOS</t>
  </si>
  <si>
    <t>2. PENSIONES Y OTRAS PRESTACIONES SOCIALES</t>
  </si>
  <si>
    <t>3. BIENES Y SERVICIOS</t>
  </si>
  <si>
    <t>4. DONACIONES Y TRANSFERENCIAS</t>
  </si>
  <si>
    <t>5. OTROS GASTOS</t>
  </si>
  <si>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</si>
  <si>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</si>
  <si>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</si>
  <si>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</si>
  <si>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</si>
  <si>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</si>
  <si>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EJECUCION DE LOS PROGRAMAS PRESUPUESTALES AL MES DE OCTUBRE DEL AÑO FISCAL 2014 DEL PLIEGO 011 MINSA - TODA FUENTE</t>
  </si>
  <si>
    <t>DEVENGADO
AL 31.10.14</t>
  </si>
  <si>
    <t>Fuente:  Base de Datos MEF al cierre del mes de Octubre</t>
  </si>
  <si>
    <t>Mediante DS N° 137-2014-EF, de fecha 11.06.14 se realizó la transferencia de 04 Unidades Ejecutoras al Pliego 137: Instituto de Gestión de Servicios de Salud - IGSS:</t>
  </si>
  <si>
    <t>020. HOSPITAL SERGIO BERNALES</t>
  </si>
  <si>
    <t>021. HOSPITAL CAYETANO HEREDIA</t>
  </si>
  <si>
    <t>027. HOSPITAL NACIONAL ARZOBISPO LOAYZA</t>
  </si>
  <si>
    <t>028. HOSPITAL NACIONAL DOS DE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</si>
</sst>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50">
    <xf numFmtId="0" fontId="0" fillId="0" borderId="0" xfId="0"/>
    <xf numFmtId="0" fontId="0" fillId="0" borderId="0" xfId="0" applyAlignment="1">
      <alignment vertical="center"/>
    </xf>
    <xf numFmtId="3" fontId="2" fillId="0" borderId="1" xfId="2" applyNumberFormat="1" applyBorder="1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64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 wrapText="1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4" fillId="0" borderId="1" xfId="3" applyNumberFormat="1" applyBorder="1" applyAlignment="1">
      <alignment horizontal="left" vertical="center" indent="3"/>
    </xf>
    <xf numFmtId="3" fontId="4" fillId="0" borderId="1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4" xfId="2" applyNumberFormat="1" applyBorder="1" applyAlignment="1">
      <alignment vertical="center"/>
    </xf>
    <xf numFmtId="3" fontId="2" fillId="0" borderId="5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vertical="center"/>
    </xf>
    <xf numFmtId="3" fontId="2" fillId="0" borderId="6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vertical="center"/>
    </xf>
    <xf numFmtId="3" fontId="2" fillId="0" borderId="1" xfId="2" applyNumberFormat="1" applyBorder="1" applyAlignment="1">
      <alignment horizontal="left" vertical="center" indent="4"/>
    </xf>
    <xf numFmtId="164" fontId="0" fillId="0" borderId="4" xfId="1" applyNumberFormat="1" applyFont="1" applyBorder="1"/>
    <xf numFmtId="164" fontId="0" fillId="0" borderId="6" xfId="1" applyNumberFormat="1" applyFont="1" applyBorder="1"/>
    <xf numFmtId="3" fontId="4" fillId="0" borderId="4" xfId="3" applyNumberFormat="1" applyBorder="1" applyAlignment="1">
      <alignment horizontal="left" vertical="center" indent="4"/>
    </xf>
    <xf numFmtId="3" fontId="4" fillId="0" borderId="5" xfId="3" applyNumberFormat="1" applyBorder="1" applyAlignment="1">
      <alignment horizontal="left" vertical="center" indent="4"/>
    </xf>
    <xf numFmtId="3" fontId="0" fillId="0" borderId="0" xfId="0" applyNumberFormat="1" applyAlignment="1">
      <alignment vertical="center"/>
    </xf>
    <xf numFmtId="164" fontId="3" fillId="2" borderId="1" xfId="1" applyNumberFormat="1" applyFont="1" applyFill="1" applyBorder="1" applyAlignment="1">
      <alignment horizontal="right" vertical="center"/>
    </xf>
    <xf numFmtId="164" fontId="2" fillId="0" borderId="4" xfId="1" applyNumberFormat="1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2" fillId="0" borderId="6" xfId="1" applyNumberFormat="1" applyFont="1" applyBorder="1" applyAlignment="1">
      <alignment horizontal="right" vertical="center"/>
    </xf>
    <xf numFmtId="164" fontId="2" fillId="0" borderId="1" xfId="1" applyNumberFormat="1" applyFont="1" applyBorder="1" applyAlignment="1">
      <alignment horizontal="right" vertical="center"/>
    </xf>
    <xf numFmtId="164" fontId="3" fillId="3" borderId="1" xfId="1" applyNumberFormat="1" applyFont="1" applyFill="1" applyBorder="1" applyAlignment="1">
      <alignment horizontal="right" vertical="center"/>
    </xf>
    <xf numFmtId="164" fontId="0" fillId="0" borderId="4" xfId="1" applyNumberFormat="1" applyFont="1" applyBorder="1" applyAlignment="1">
      <alignment horizontal="right" vertical="center"/>
    </xf>
    <xf numFmtId="164" fontId="0" fillId="0" borderId="5" xfId="1" applyNumberFormat="1" applyFont="1" applyBorder="1" applyAlignment="1">
      <alignment horizontal="right" vertical="center"/>
    </xf>
    <xf numFmtId="164" fontId="0" fillId="0" borderId="6" xfId="1" applyNumberFormat="1" applyFont="1" applyBorder="1" applyAlignment="1">
      <alignment horizontal="right" vertical="center"/>
    </xf>
    <xf numFmtId="164" fontId="0" fillId="0" borderId="1" xfId="1" applyNumberFormat="1" applyFont="1" applyBorder="1" applyAlignment="1">
      <alignment horizontal="right" vertical="center"/>
    </xf>
    <xf numFmtId="164" fontId="0" fillId="0" borderId="4" xfId="1" applyNumberFormat="1" applyFont="1" applyBorder="1" applyAlignment="1">
      <alignment horizontal="right"/>
    </xf>
    <xf numFmtId="164" fontId="0" fillId="0" borderId="5" xfId="1" applyNumberFormat="1" applyFont="1" applyBorder="1" applyAlignment="1">
      <alignment horizontal="right"/>
    </xf>
    <xf numFmtId="164" fontId="0" fillId="0" borderId="6" xfId="1" applyNumberFormat="1" applyFont="1" applyBorder="1" applyAlignment="1">
      <alignment horizontal="right"/>
    </xf>
    <xf numFmtId="3" fontId="4" fillId="0" borderId="7" xfId="3" applyNumberFormat="1" applyBorder="1" applyAlignment="1">
      <alignment horizontal="left" vertical="center" indent="3"/>
    </xf>
    <xf numFmtId="3" fontId="4" fillId="0" borderId="7" xfId="3" applyNumberFormat="1" applyBorder="1" applyAlignment="1">
      <alignment vertical="center"/>
    </xf>
    <xf numFmtId="0" fontId="5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4"/>
  <sheetViews>
    <sheetView showGridLines="0" tabSelected="1" zoomScaleNormal="100" workbookViewId="0"/>
  </sheetViews>
  <sheetFormatPr baseColWidth="10" defaultRowHeight="15" x14ac:dyDescent="0.25"/>
  <cols>
    <col min="1" max="1" width="11.42578125" style="1"/>
    <col min="2" max="2" width="85.28515625" style="1" bestFit="1" customWidth="1"/>
    <col min="3" max="4" width="12.7109375" style="1" bestFit="1" customWidth="1"/>
    <col min="5" max="5" width="14.42578125" style="1" customWidth="1"/>
    <col min="6" max="16384" width="11.42578125" style="1"/>
  </cols>
  <sheetData>
    <row r="2" spans="2:6" ht="51.75" customHeight="1" x14ac:dyDescent="0.25">
      <c r="B2" s="49" t="s">
        <v>22</v>
      </c>
      <c r="C2" s="49"/>
      <c r="D2" s="49"/>
      <c r="E2" s="49"/>
      <c r="F2" s="49"/>
    </row>
    <row r="5" spans="2:6" ht="38.25" x14ac:dyDescent="0.25">
      <c r="B5" s="9" t="s">
        <v>20</v>
      </c>
      <c r="C5" s="10" t="s">
        <v>17</v>
      </c>
      <c r="D5" s="10" t="s">
        <v>18</v>
      </c>
      <c r="E5" s="13" t="s">
        <v>23</v>
      </c>
      <c r="F5" s="11" t="s">
        <v>21</v>
      </c>
    </row>
    <row r="6" spans="2:6" x14ac:dyDescent="0.25">
      <c r="B6" s="3" t="s">
        <v>0</v>
      </c>
      <c r="C6" s="4">
        <f>SUM(C7:C17)</f>
        <v>1798785684</v>
      </c>
      <c r="D6" s="4">
        <f t="shared" ref="D6:E6" si="0">SUM(D7:D17)</f>
        <v>1530190405</v>
      </c>
      <c r="E6" s="4">
        <f t="shared" si="0"/>
        <v>1287087226.5100005</v>
      </c>
      <c r="F6" s="34">
        <f>IF(E6=0,"0%",E6/D6)</f>
        <v>0.84112880482347585</v>
      </c>
    </row>
    <row r="7" spans="2:6" x14ac:dyDescent="0.25">
      <c r="B7" s="22" t="s">
        <v>1</v>
      </c>
      <c r="C7" s="23">
        <v>62547835</v>
      </c>
      <c r="D7" s="23">
        <v>80987864</v>
      </c>
      <c r="E7" s="23">
        <v>73652642.989999935</v>
      </c>
      <c r="F7" s="35">
        <f t="shared" ref="F7:F66" si="1">IF(E7=0,"0%",E7/D7)</f>
        <v>0.90942814580219</v>
      </c>
    </row>
    <row r="8" spans="2:6" x14ac:dyDescent="0.25">
      <c r="B8" s="24" t="s">
        <v>2</v>
      </c>
      <c r="C8" s="25">
        <v>85727023</v>
      </c>
      <c r="D8" s="25">
        <v>118623615</v>
      </c>
      <c r="E8" s="25">
        <v>108659688.17000018</v>
      </c>
      <c r="F8" s="36">
        <f t="shared" si="1"/>
        <v>0.91600385108816806</v>
      </c>
    </row>
    <row r="9" spans="2:6" x14ac:dyDescent="0.25">
      <c r="B9" s="24" t="s">
        <v>3</v>
      </c>
      <c r="C9" s="25">
        <v>45000524</v>
      </c>
      <c r="D9" s="25">
        <v>61384047</v>
      </c>
      <c r="E9" s="25">
        <v>54974957.259999976</v>
      </c>
      <c r="F9" s="36">
        <f t="shared" si="1"/>
        <v>0.89559030312875876</v>
      </c>
    </row>
    <row r="10" spans="2:6" x14ac:dyDescent="0.25">
      <c r="B10" s="24" t="s">
        <v>4</v>
      </c>
      <c r="C10" s="25">
        <v>13747720</v>
      </c>
      <c r="D10" s="25">
        <v>17842733</v>
      </c>
      <c r="E10" s="25">
        <v>15525346.969999993</v>
      </c>
      <c r="F10" s="36">
        <f t="shared" si="1"/>
        <v>0.87012157666653378</v>
      </c>
    </row>
    <row r="11" spans="2:6" x14ac:dyDescent="0.25">
      <c r="B11" s="24" t="s">
        <v>5</v>
      </c>
      <c r="C11" s="25">
        <v>39324456</v>
      </c>
      <c r="D11" s="25">
        <v>52479804</v>
      </c>
      <c r="E11" s="25">
        <v>47278014.350000031</v>
      </c>
      <c r="F11" s="36">
        <f t="shared" si="1"/>
        <v>0.90088016239542412</v>
      </c>
    </row>
    <row r="12" spans="2:6" x14ac:dyDescent="0.25">
      <c r="B12" s="24" t="s">
        <v>6</v>
      </c>
      <c r="C12" s="25">
        <v>8971076</v>
      </c>
      <c r="D12" s="25">
        <v>13836283</v>
      </c>
      <c r="E12" s="25">
        <v>11673766.77</v>
      </c>
      <c r="F12" s="36">
        <f t="shared" si="1"/>
        <v>0.84370685176069327</v>
      </c>
    </row>
    <row r="13" spans="2:6" x14ac:dyDescent="0.25">
      <c r="B13" s="24" t="s">
        <v>7</v>
      </c>
      <c r="C13" s="25">
        <v>5964156</v>
      </c>
      <c r="D13" s="25">
        <v>7544527</v>
      </c>
      <c r="E13" s="25">
        <v>6340903.7100000037</v>
      </c>
      <c r="F13" s="36">
        <f t="shared" si="1"/>
        <v>0.84046404897218918</v>
      </c>
    </row>
    <row r="14" spans="2:6" x14ac:dyDescent="0.25">
      <c r="B14" s="24" t="s">
        <v>8</v>
      </c>
      <c r="C14" s="25">
        <v>11249037</v>
      </c>
      <c r="D14" s="25">
        <v>13097965</v>
      </c>
      <c r="E14" s="25">
        <v>10002772.399999995</v>
      </c>
      <c r="F14" s="36">
        <f t="shared" si="1"/>
        <v>0.76368904635185653</v>
      </c>
    </row>
    <row r="15" spans="2:6" x14ac:dyDescent="0.25">
      <c r="B15" s="24" t="s">
        <v>9</v>
      </c>
      <c r="C15" s="25">
        <v>15261447</v>
      </c>
      <c r="D15" s="25">
        <v>23255468</v>
      </c>
      <c r="E15" s="25">
        <v>20756475.429999996</v>
      </c>
      <c r="F15" s="36">
        <f t="shared" si="1"/>
        <v>0.89254172094064055</v>
      </c>
    </row>
    <row r="16" spans="2:6" x14ac:dyDescent="0.25">
      <c r="B16" s="24" t="s">
        <v>10</v>
      </c>
      <c r="C16" s="25">
        <v>1143288835</v>
      </c>
      <c r="D16" s="25">
        <v>742953769</v>
      </c>
      <c r="E16" s="25">
        <v>588485003.62999928</v>
      </c>
      <c r="F16" s="36">
        <f t="shared" si="1"/>
        <v>0.79208832121827388</v>
      </c>
    </row>
    <row r="17" spans="2:6" x14ac:dyDescent="0.25">
      <c r="B17" s="26" t="s">
        <v>11</v>
      </c>
      <c r="C17" s="27">
        <v>367703575</v>
      </c>
      <c r="D17" s="27">
        <v>398184330</v>
      </c>
      <c r="E17" s="27">
        <v>349737654.83000118</v>
      </c>
      <c r="F17" s="37">
        <f t="shared" si="1"/>
        <v>0.87833103535239865</v>
      </c>
    </row>
    <row r="18" spans="2:6" x14ac:dyDescent="0.25">
      <c r="B18" s="3" t="s">
        <v>12</v>
      </c>
      <c r="C18" s="4">
        <f>SUM(C19:C27)</f>
        <v>133249725</v>
      </c>
      <c r="D18" s="4">
        <f>SUM(D19:D27)</f>
        <v>260760201</v>
      </c>
      <c r="E18" s="4">
        <f>SUM(E19:E27)</f>
        <v>179917950.33000001</v>
      </c>
      <c r="F18" s="34">
        <f t="shared" si="1"/>
        <v>0.68997473402775911</v>
      </c>
    </row>
    <row r="19" spans="2:6" x14ac:dyDescent="0.25">
      <c r="B19" s="22" t="s">
        <v>1</v>
      </c>
      <c r="C19" s="23">
        <v>3000</v>
      </c>
      <c r="D19" s="23">
        <v>59498</v>
      </c>
      <c r="E19" s="23">
        <v>59449.649999999994</v>
      </c>
      <c r="F19" s="35">
        <f t="shared" si="1"/>
        <v>0.99918736764260974</v>
      </c>
    </row>
    <row r="20" spans="2:6" x14ac:dyDescent="0.25">
      <c r="B20" s="24" t="s">
        <v>2</v>
      </c>
      <c r="C20" s="25">
        <v>9000</v>
      </c>
      <c r="D20" s="25">
        <v>98411</v>
      </c>
      <c r="E20" s="25">
        <v>98003.700000000012</v>
      </c>
      <c r="F20" s="36">
        <f t="shared" si="1"/>
        <v>0.99586123502454005</v>
      </c>
    </row>
    <row r="21" spans="2:6" x14ac:dyDescent="0.25">
      <c r="B21" s="24" t="s">
        <v>3</v>
      </c>
      <c r="C21" s="25">
        <v>1500</v>
      </c>
      <c r="D21" s="25">
        <v>33301</v>
      </c>
      <c r="E21" s="25">
        <v>33297.96</v>
      </c>
      <c r="F21" s="36">
        <f t="shared" si="1"/>
        <v>0.99990871145010662</v>
      </c>
    </row>
    <row r="22" spans="2:6" x14ac:dyDescent="0.25">
      <c r="B22" s="24" t="s">
        <v>4</v>
      </c>
      <c r="C22" s="25">
        <v>0</v>
      </c>
      <c r="D22" s="25">
        <v>16684</v>
      </c>
      <c r="E22" s="25">
        <v>16682.599999999999</v>
      </c>
      <c r="F22" s="36">
        <f t="shared" si="1"/>
        <v>0.99991608726923986</v>
      </c>
    </row>
    <row r="23" spans="2:6" x14ac:dyDescent="0.25">
      <c r="B23" s="24" t="s">
        <v>5</v>
      </c>
      <c r="C23" s="25">
        <v>6000</v>
      </c>
      <c r="D23" s="25">
        <v>14270</v>
      </c>
      <c r="E23" s="25">
        <v>14268.92</v>
      </c>
      <c r="F23" s="36">
        <f t="shared" si="1"/>
        <v>0.9999243167484233</v>
      </c>
    </row>
    <row r="24" spans="2:6" x14ac:dyDescent="0.25">
      <c r="B24" s="24" t="s">
        <v>6</v>
      </c>
      <c r="C24" s="25">
        <v>0</v>
      </c>
      <c r="D24" s="25">
        <v>7680</v>
      </c>
      <c r="E24" s="25">
        <v>7679.16</v>
      </c>
      <c r="F24" s="36">
        <f t="shared" si="1"/>
        <v>0.99989062500000003</v>
      </c>
    </row>
    <row r="25" spans="2:6" x14ac:dyDescent="0.25">
      <c r="B25" s="24" t="s">
        <v>9</v>
      </c>
      <c r="C25" s="25">
        <v>0</v>
      </c>
      <c r="D25" s="25">
        <v>4604</v>
      </c>
      <c r="E25" s="25">
        <v>4603.12</v>
      </c>
      <c r="F25" s="36">
        <f t="shared" si="1"/>
        <v>0.99980886185925277</v>
      </c>
    </row>
    <row r="26" spans="2:6" x14ac:dyDescent="0.25">
      <c r="B26" s="24" t="s">
        <v>10</v>
      </c>
      <c r="C26" s="25">
        <v>2717860</v>
      </c>
      <c r="D26" s="25">
        <v>13666914</v>
      </c>
      <c r="E26" s="25">
        <v>8690639.3699999992</v>
      </c>
      <c r="F26" s="36">
        <f t="shared" si="1"/>
        <v>0.63588893366856625</v>
      </c>
    </row>
    <row r="27" spans="2:6" x14ac:dyDescent="0.25">
      <c r="B27" s="24" t="s">
        <v>11</v>
      </c>
      <c r="C27" s="25">
        <v>130512365</v>
      </c>
      <c r="D27" s="25">
        <v>246858839</v>
      </c>
      <c r="E27" s="25">
        <v>170993325.85000002</v>
      </c>
      <c r="F27" s="36">
        <f t="shared" si="1"/>
        <v>0.6926765375008509</v>
      </c>
    </row>
    <row r="28" spans="2:6" x14ac:dyDescent="0.25">
      <c r="B28" s="3" t="s">
        <v>13</v>
      </c>
      <c r="C28" s="4">
        <f>SUM(C29:C39)</f>
        <v>1207328973</v>
      </c>
      <c r="D28" s="4">
        <f t="shared" ref="D28:E28" si="2">SUM(D29:D39)</f>
        <v>1394074180</v>
      </c>
      <c r="E28" s="4">
        <f t="shared" si="2"/>
        <v>1012984069.4200002</v>
      </c>
      <c r="F28" s="34">
        <f t="shared" si="1"/>
        <v>0.72663570127954036</v>
      </c>
    </row>
    <row r="29" spans="2:6" x14ac:dyDescent="0.25">
      <c r="B29" s="22" t="s">
        <v>1</v>
      </c>
      <c r="C29" s="23">
        <v>232200240</v>
      </c>
      <c r="D29" s="23">
        <v>263838777</v>
      </c>
      <c r="E29" s="23">
        <v>216416292.47</v>
      </c>
      <c r="F29" s="35">
        <f t="shared" si="1"/>
        <v>0.82025961054996854</v>
      </c>
    </row>
    <row r="30" spans="2:6" x14ac:dyDescent="0.25">
      <c r="B30" s="24" t="s">
        <v>2</v>
      </c>
      <c r="C30" s="25">
        <v>74887351</v>
      </c>
      <c r="D30" s="25">
        <v>103936409</v>
      </c>
      <c r="E30" s="25">
        <v>71702747.400000006</v>
      </c>
      <c r="F30" s="36">
        <f t="shared" si="1"/>
        <v>0.68987131737445351</v>
      </c>
    </row>
    <row r="31" spans="2:6" x14ac:dyDescent="0.25">
      <c r="B31" s="24" t="s">
        <v>3</v>
      </c>
      <c r="C31" s="25">
        <v>99431626</v>
      </c>
      <c r="D31" s="25">
        <v>114662082</v>
      </c>
      <c r="E31" s="25">
        <v>77408883.679999903</v>
      </c>
      <c r="F31" s="36">
        <f t="shared" si="1"/>
        <v>0.67510446635706389</v>
      </c>
    </row>
    <row r="32" spans="2:6" x14ac:dyDescent="0.25">
      <c r="B32" s="24" t="s">
        <v>4</v>
      </c>
      <c r="C32" s="25">
        <v>34065085</v>
      </c>
      <c r="D32" s="25">
        <v>39898168</v>
      </c>
      <c r="E32" s="25">
        <v>23860124.659999982</v>
      </c>
      <c r="F32" s="36">
        <f t="shared" si="1"/>
        <v>0.59802556999609557</v>
      </c>
    </row>
    <row r="33" spans="2:6" x14ac:dyDescent="0.25">
      <c r="B33" s="24" t="s">
        <v>5</v>
      </c>
      <c r="C33" s="25">
        <v>34761083</v>
      </c>
      <c r="D33" s="25">
        <v>39965469</v>
      </c>
      <c r="E33" s="25">
        <v>26191148.209999997</v>
      </c>
      <c r="F33" s="36">
        <f t="shared" si="1"/>
        <v>0.6553444477281124</v>
      </c>
    </row>
    <row r="34" spans="2:6" x14ac:dyDescent="0.25">
      <c r="B34" s="24" t="s">
        <v>6</v>
      </c>
      <c r="C34" s="25">
        <v>15690396</v>
      </c>
      <c r="D34" s="25">
        <v>29610170</v>
      </c>
      <c r="E34" s="25">
        <v>20953790.259999983</v>
      </c>
      <c r="F34" s="36">
        <f t="shared" si="1"/>
        <v>0.70765518266190242</v>
      </c>
    </row>
    <row r="35" spans="2:6" x14ac:dyDescent="0.25">
      <c r="B35" s="24" t="s">
        <v>7</v>
      </c>
      <c r="C35" s="25">
        <v>41452113</v>
      </c>
      <c r="D35" s="25">
        <v>45629127</v>
      </c>
      <c r="E35" s="25">
        <v>21130223.379999984</v>
      </c>
      <c r="F35" s="36">
        <f t="shared" si="1"/>
        <v>0.46308629529554629</v>
      </c>
    </row>
    <row r="36" spans="2:6" x14ac:dyDescent="0.25">
      <c r="B36" s="24" t="s">
        <v>8</v>
      </c>
      <c r="C36" s="25">
        <v>5419658</v>
      </c>
      <c r="D36" s="25">
        <v>6174468</v>
      </c>
      <c r="E36" s="25">
        <v>4832212.62</v>
      </c>
      <c r="F36" s="36">
        <f t="shared" si="1"/>
        <v>0.78261197887818024</v>
      </c>
    </row>
    <row r="37" spans="2:6" x14ac:dyDescent="0.25">
      <c r="B37" s="24" t="s">
        <v>9</v>
      </c>
      <c r="C37" s="25">
        <v>51412883</v>
      </c>
      <c r="D37" s="25">
        <v>28695940</v>
      </c>
      <c r="E37" s="25">
        <v>21394437.680000018</v>
      </c>
      <c r="F37" s="36">
        <f t="shared" si="1"/>
        <v>0.74555625917812829</v>
      </c>
    </row>
    <row r="38" spans="2:6" x14ac:dyDescent="0.25">
      <c r="B38" s="24" t="s">
        <v>10</v>
      </c>
      <c r="C38" s="25">
        <v>222494055</v>
      </c>
      <c r="D38" s="25">
        <v>214326491</v>
      </c>
      <c r="E38" s="25">
        <v>154861720.85000011</v>
      </c>
      <c r="F38" s="36">
        <f t="shared" si="1"/>
        <v>0.72255053552852744</v>
      </c>
    </row>
    <row r="39" spans="2:6" x14ac:dyDescent="0.25">
      <c r="B39" s="26" t="s">
        <v>11</v>
      </c>
      <c r="C39" s="27">
        <v>395514483</v>
      </c>
      <c r="D39" s="27">
        <v>507337079</v>
      </c>
      <c r="E39" s="27">
        <v>374232488.21000028</v>
      </c>
      <c r="F39" s="37">
        <f t="shared" si="1"/>
        <v>0.7376407199482462</v>
      </c>
    </row>
    <row r="40" spans="2:6" x14ac:dyDescent="0.25">
      <c r="B40" s="3" t="s">
        <v>14</v>
      </c>
      <c r="C40" s="4">
        <f>+C41</f>
        <v>0</v>
      </c>
      <c r="D40" s="4">
        <f t="shared" ref="D40:E40" si="3">+D41</f>
        <v>2500000</v>
      </c>
      <c r="E40" s="4">
        <f t="shared" si="3"/>
        <v>0</v>
      </c>
      <c r="F40" s="34" t="str">
        <f t="shared" si="1"/>
        <v>0%</v>
      </c>
    </row>
    <row r="41" spans="2:6" x14ac:dyDescent="0.25">
      <c r="B41" s="28" t="s">
        <v>10</v>
      </c>
      <c r="C41" s="2">
        <v>0</v>
      </c>
      <c r="D41" s="2">
        <v>2500000</v>
      </c>
      <c r="E41" s="2">
        <v>0</v>
      </c>
      <c r="F41" s="38" t="str">
        <f t="shared" si="1"/>
        <v>0%</v>
      </c>
    </row>
    <row r="42" spans="2:6" x14ac:dyDescent="0.25">
      <c r="B42" s="3" t="s">
        <v>15</v>
      </c>
      <c r="C42" s="4">
        <f>+SUM(C43:C53)</f>
        <v>15197845</v>
      </c>
      <c r="D42" s="4">
        <f t="shared" ref="D42:E42" si="4">+SUM(D43:D53)</f>
        <v>72435361</v>
      </c>
      <c r="E42" s="4">
        <f t="shared" si="4"/>
        <v>64828027.310000002</v>
      </c>
      <c r="F42" s="34">
        <f t="shared" si="1"/>
        <v>0.89497762439535578</v>
      </c>
    </row>
    <row r="43" spans="2:6" x14ac:dyDescent="0.25">
      <c r="B43" s="22" t="s">
        <v>1</v>
      </c>
      <c r="C43" s="23">
        <v>795100</v>
      </c>
      <c r="D43" s="23">
        <v>33035707</v>
      </c>
      <c r="E43" s="23">
        <v>31196558.52</v>
      </c>
      <c r="F43" s="35">
        <f t="shared" si="1"/>
        <v>0.94432846616541311</v>
      </c>
    </row>
    <row r="44" spans="2:6" x14ac:dyDescent="0.25">
      <c r="B44" s="24" t="s">
        <v>2</v>
      </c>
      <c r="C44" s="25">
        <v>0</v>
      </c>
      <c r="D44" s="25">
        <v>1236349</v>
      </c>
      <c r="E44" s="25">
        <v>193507.12</v>
      </c>
      <c r="F44" s="36">
        <f t="shared" si="1"/>
        <v>0.15651496462568418</v>
      </c>
    </row>
    <row r="45" spans="2:6" x14ac:dyDescent="0.25">
      <c r="B45" s="24" t="s">
        <v>3</v>
      </c>
      <c r="C45" s="25">
        <v>0</v>
      </c>
      <c r="D45" s="25">
        <v>1796757</v>
      </c>
      <c r="E45" s="25">
        <v>208537</v>
      </c>
      <c r="F45" s="36">
        <f t="shared" si="1"/>
        <v>0.1160629957195102</v>
      </c>
    </row>
    <row r="46" spans="2:6" x14ac:dyDescent="0.25">
      <c r="B46" s="24" t="s">
        <v>4</v>
      </c>
      <c r="C46" s="25">
        <v>0</v>
      </c>
      <c r="D46" s="25">
        <v>293</v>
      </c>
      <c r="E46" s="25">
        <v>0</v>
      </c>
      <c r="F46" s="36" t="str">
        <f t="shared" ref="F46:F49" si="5">IF(E46=0,"0%",E46/D46)</f>
        <v>0%</v>
      </c>
    </row>
    <row r="47" spans="2:6" x14ac:dyDescent="0.25">
      <c r="B47" s="24" t="s">
        <v>5</v>
      </c>
      <c r="C47" s="25">
        <v>0</v>
      </c>
      <c r="D47" s="25">
        <v>26634</v>
      </c>
      <c r="E47" s="25">
        <v>24999</v>
      </c>
      <c r="F47" s="36">
        <f t="shared" si="5"/>
        <v>0.93861230006758278</v>
      </c>
    </row>
    <row r="48" spans="2:6" x14ac:dyDescent="0.25">
      <c r="B48" s="24" t="s">
        <v>6</v>
      </c>
      <c r="C48" s="25">
        <v>0</v>
      </c>
      <c r="D48" s="25">
        <v>600</v>
      </c>
      <c r="E48" s="25">
        <v>600</v>
      </c>
      <c r="F48" s="36">
        <f t="shared" si="5"/>
        <v>1</v>
      </c>
    </row>
    <row r="49" spans="2:6" x14ac:dyDescent="0.25">
      <c r="B49" s="24" t="s">
        <v>7</v>
      </c>
      <c r="C49" s="25">
        <v>0</v>
      </c>
      <c r="D49" s="25">
        <v>3060</v>
      </c>
      <c r="E49" s="25">
        <v>3060</v>
      </c>
      <c r="F49" s="36">
        <f t="shared" si="5"/>
        <v>1</v>
      </c>
    </row>
    <row r="50" spans="2:6" x14ac:dyDescent="0.25">
      <c r="B50" s="24" t="s">
        <v>8</v>
      </c>
      <c r="C50" s="25">
        <v>0</v>
      </c>
      <c r="D50" s="25">
        <v>1504</v>
      </c>
      <c r="E50" s="25">
        <v>1504</v>
      </c>
      <c r="F50" s="36">
        <f t="shared" si="1"/>
        <v>1</v>
      </c>
    </row>
    <row r="51" spans="2:6" x14ac:dyDescent="0.25">
      <c r="B51" s="24" t="s">
        <v>9</v>
      </c>
      <c r="C51" s="25">
        <v>0</v>
      </c>
      <c r="D51" s="25">
        <v>15000</v>
      </c>
      <c r="E51" s="25">
        <v>0</v>
      </c>
      <c r="F51" s="36" t="str">
        <f t="shared" si="1"/>
        <v>0%</v>
      </c>
    </row>
    <row r="52" spans="2:6" x14ac:dyDescent="0.25">
      <c r="B52" s="24" t="s">
        <v>10</v>
      </c>
      <c r="C52" s="25">
        <v>4476531</v>
      </c>
      <c r="D52" s="25">
        <v>15233615</v>
      </c>
      <c r="E52" s="25">
        <v>12683579.629999997</v>
      </c>
      <c r="F52" s="36">
        <f t="shared" si="1"/>
        <v>0.83260471201353037</v>
      </c>
    </row>
    <row r="53" spans="2:6" x14ac:dyDescent="0.25">
      <c r="B53" s="24" t="s">
        <v>11</v>
      </c>
      <c r="C53" s="25">
        <v>9926214</v>
      </c>
      <c r="D53" s="25">
        <v>21085842</v>
      </c>
      <c r="E53" s="25">
        <v>20515682.040000003</v>
      </c>
      <c r="F53" s="36">
        <f t="shared" si="1"/>
        <v>0.97296005727445001</v>
      </c>
    </row>
    <row r="54" spans="2:6" x14ac:dyDescent="0.25">
      <c r="B54" s="3" t="s">
        <v>16</v>
      </c>
      <c r="C54" s="4">
        <f>SUM(C55:C65)</f>
        <v>1017231675</v>
      </c>
      <c r="D54" s="4">
        <f t="shared" ref="D54:E54" si="6">SUM(D55:D65)</f>
        <v>634364796</v>
      </c>
      <c r="E54" s="4">
        <f t="shared" si="6"/>
        <v>244498460.46999985</v>
      </c>
      <c r="F54" s="34">
        <f t="shared" si="1"/>
        <v>0.38542249193475081</v>
      </c>
    </row>
    <row r="55" spans="2:6" x14ac:dyDescent="0.25">
      <c r="B55" s="22" t="s">
        <v>1</v>
      </c>
      <c r="C55" s="23">
        <v>34781082</v>
      </c>
      <c r="D55" s="23">
        <v>13437414</v>
      </c>
      <c r="E55" s="23">
        <v>3923279.31</v>
      </c>
      <c r="F55" s="35">
        <f t="shared" si="1"/>
        <v>0.29196684049475591</v>
      </c>
    </row>
    <row r="56" spans="2:6" x14ac:dyDescent="0.25">
      <c r="B56" s="24" t="s">
        <v>2</v>
      </c>
      <c r="C56" s="25">
        <v>175602073</v>
      </c>
      <c r="D56" s="25">
        <v>154514088</v>
      </c>
      <c r="E56" s="25">
        <v>102755493.41999991</v>
      </c>
      <c r="F56" s="36">
        <f t="shared" si="1"/>
        <v>0.66502345999673451</v>
      </c>
    </row>
    <row r="57" spans="2:6" x14ac:dyDescent="0.25">
      <c r="B57" s="24" t="s">
        <v>3</v>
      </c>
      <c r="C57" s="25">
        <v>20000000</v>
      </c>
      <c r="D57" s="25">
        <v>1505335</v>
      </c>
      <c r="E57" s="25">
        <v>222341.51</v>
      </c>
      <c r="F57" s="36">
        <f t="shared" si="1"/>
        <v>0.14770234532512697</v>
      </c>
    </row>
    <row r="58" spans="2:6" x14ac:dyDescent="0.25">
      <c r="B58" s="24" t="s">
        <v>4</v>
      </c>
      <c r="C58" s="25">
        <v>20000000</v>
      </c>
      <c r="D58" s="25">
        <v>175931</v>
      </c>
      <c r="E58" s="25">
        <v>19042.68</v>
      </c>
      <c r="F58" s="36">
        <f t="shared" si="1"/>
        <v>0.10823948025078013</v>
      </c>
    </row>
    <row r="59" spans="2:6" x14ac:dyDescent="0.25">
      <c r="B59" s="24" t="s">
        <v>5</v>
      </c>
      <c r="C59" s="25">
        <v>10000000</v>
      </c>
      <c r="D59" s="25">
        <v>1204699</v>
      </c>
      <c r="E59" s="25">
        <v>862532.95000000007</v>
      </c>
      <c r="F59" s="36">
        <f t="shared" si="1"/>
        <v>0.71597382416686661</v>
      </c>
    </row>
    <row r="60" spans="2:6" x14ac:dyDescent="0.25">
      <c r="B60" s="24" t="s">
        <v>6</v>
      </c>
      <c r="C60" s="25">
        <v>0</v>
      </c>
      <c r="D60" s="25">
        <v>556688</v>
      </c>
      <c r="E60" s="25">
        <v>99799.4</v>
      </c>
      <c r="F60" s="36">
        <f t="shared" si="1"/>
        <v>0.17927348892018508</v>
      </c>
    </row>
    <row r="61" spans="2:6" x14ac:dyDescent="0.25">
      <c r="B61" s="24" t="s">
        <v>7</v>
      </c>
      <c r="C61" s="25">
        <v>0</v>
      </c>
      <c r="D61" s="25">
        <v>101949443</v>
      </c>
      <c r="E61" s="25">
        <v>2353094.02</v>
      </c>
      <c r="F61" s="36">
        <f t="shared" si="1"/>
        <v>2.3080989466514299E-2</v>
      </c>
    </row>
    <row r="62" spans="2:6" x14ac:dyDescent="0.25">
      <c r="B62" s="24" t="s">
        <v>8</v>
      </c>
      <c r="C62" s="25">
        <v>0</v>
      </c>
      <c r="D62" s="25">
        <v>126078</v>
      </c>
      <c r="E62" s="25">
        <v>125222</v>
      </c>
      <c r="F62" s="36">
        <f t="shared" si="1"/>
        <v>0.99321055219784582</v>
      </c>
    </row>
    <row r="63" spans="2:6" x14ac:dyDescent="0.25">
      <c r="B63" s="24" t="s">
        <v>9</v>
      </c>
      <c r="C63" s="25">
        <v>0</v>
      </c>
      <c r="D63" s="25">
        <v>28796092</v>
      </c>
      <c r="E63" s="25">
        <v>215468.74</v>
      </c>
      <c r="F63" s="36">
        <f t="shared" si="1"/>
        <v>7.4825688152406235E-3</v>
      </c>
    </row>
    <row r="64" spans="2:6" x14ac:dyDescent="0.25">
      <c r="B64" s="24" t="s">
        <v>10</v>
      </c>
      <c r="C64" s="25">
        <v>3667150</v>
      </c>
      <c r="D64" s="25">
        <v>14299246</v>
      </c>
      <c r="E64" s="25">
        <v>7757772.1800000034</v>
      </c>
      <c r="F64" s="36">
        <f t="shared" si="1"/>
        <v>0.54253015718451192</v>
      </c>
    </row>
    <row r="65" spans="1:6" x14ac:dyDescent="0.25">
      <c r="B65" s="24" t="s">
        <v>11</v>
      </c>
      <c r="C65" s="25">
        <v>753181370</v>
      </c>
      <c r="D65" s="25">
        <v>317799782</v>
      </c>
      <c r="E65" s="25">
        <v>126164414.25999993</v>
      </c>
      <c r="F65" s="36">
        <f t="shared" si="1"/>
        <v>0.39699339460213956</v>
      </c>
    </row>
    <row r="66" spans="1:6" x14ac:dyDescent="0.25">
      <c r="B66" s="5" t="s">
        <v>19</v>
      </c>
      <c r="C66" s="6">
        <f>+C54+C42+C40+C28+C18+C6</f>
        <v>4171793902</v>
      </c>
      <c r="D66" s="6">
        <f>+D54+D42+D40+D28+D18+D6</f>
        <v>3894324943</v>
      </c>
      <c r="E66" s="6">
        <f>+E54+E42+E40+E28+E18+E6</f>
        <v>2789315734.0400004</v>
      </c>
      <c r="F66" s="39">
        <f t="shared" si="1"/>
        <v>0.71625141067228104</v>
      </c>
    </row>
    <row r="67" spans="1:6" x14ac:dyDescent="0.25">
      <c r="B67" s="1" t="s">
        <v>24</v>
      </c>
      <c r="C67" s="33"/>
      <c r="D67" s="33"/>
      <c r="E67" s="33"/>
    </row>
    <row r="68" spans="1:6" x14ac:dyDescent="0.25">
      <c r="C68" s="33"/>
      <c r="D68" s="33"/>
      <c r="E68" s="33"/>
      <c r="F68" s="33"/>
    </row>
    <row r="69" spans="1:6" customFormat="1" x14ac:dyDescent="0.25">
      <c r="A69" s="1"/>
      <c r="B69" s="33" t="s">
        <v>25</v>
      </c>
    </row>
    <row r="70" spans="1:6" customFormat="1" ht="5.0999999999999996" customHeight="1" x14ac:dyDescent="0.25">
      <c r="A70" s="1"/>
      <c r="B70" s="33"/>
    </row>
    <row r="71" spans="1:6" customFormat="1" x14ac:dyDescent="0.25">
      <c r="A71" s="1"/>
      <c r="B71" s="33" t="s">
        <v>26</v>
      </c>
    </row>
    <row r="72" spans="1:6" customFormat="1" x14ac:dyDescent="0.25">
      <c r="A72" s="1"/>
      <c r="B72" s="33" t="s">
        <v>27</v>
      </c>
    </row>
    <row r="73" spans="1:6" customFormat="1" x14ac:dyDescent="0.25">
      <c r="A73" s="1"/>
      <c r="B73" s="33" t="s">
        <v>28</v>
      </c>
    </row>
    <row r="74" spans="1:6" customFormat="1" x14ac:dyDescent="0.25">
      <c r="A74" s="1"/>
      <c r="B74" s="33" t="s">
        <v>29</v>
      </c>
    </row>
  </sheetData>
  <mergeCells count="1">
    <mergeCell ref="B2:F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&amp;CPágina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9"/>
  <sheetViews>
    <sheetView showGridLines="0" zoomScaleNormal="100" workbookViewId="0"/>
  </sheetViews>
  <sheetFormatPr baseColWidth="10" defaultRowHeight="15" x14ac:dyDescent="0.25"/>
  <cols>
    <col min="1" max="1" width="11.42578125" style="1"/>
    <col min="2" max="2" width="71.28515625" style="1" customWidth="1"/>
    <col min="3" max="4" width="12.7109375" style="1" bestFit="1" customWidth="1"/>
    <col min="5" max="5" width="19.28515625" style="1" bestFit="1" customWidth="1"/>
    <col min="6" max="16384" width="11.42578125" style="1"/>
  </cols>
  <sheetData>
    <row r="2" spans="2:6" ht="43.5" customHeight="1" x14ac:dyDescent="0.25">
      <c r="B2" s="49" t="s">
        <v>22</v>
      </c>
      <c r="C2" s="49"/>
      <c r="D2" s="49"/>
      <c r="E2" s="49"/>
      <c r="F2" s="49"/>
    </row>
    <row r="5" spans="2:6" ht="38.25" x14ac:dyDescent="0.25">
      <c r="B5" s="9" t="s">
        <v>20</v>
      </c>
      <c r="C5" s="9" t="s">
        <v>17</v>
      </c>
      <c r="D5" s="9" t="s">
        <v>18</v>
      </c>
      <c r="E5" s="13" t="s">
        <v>23</v>
      </c>
      <c r="F5" s="13" t="s">
        <v>21</v>
      </c>
    </row>
    <row r="6" spans="2:6" x14ac:dyDescent="0.25">
      <c r="B6" s="3" t="s">
        <v>0</v>
      </c>
      <c r="C6" s="4">
        <f>SUM(C7:C17)</f>
        <v>1777932648</v>
      </c>
      <c r="D6" s="4">
        <f t="shared" ref="D6:E6" si="0">SUM(D7:D17)</f>
        <v>1508607420</v>
      </c>
      <c r="E6" s="4">
        <f t="shared" si="0"/>
        <v>1286137982.7800004</v>
      </c>
      <c r="F6" s="34">
        <f t="shared" ref="F6:F36" si="1">IF(E6=0,"0%",E6/D6)</f>
        <v>0.85253324737061176</v>
      </c>
    </row>
    <row r="7" spans="2:6" x14ac:dyDescent="0.25">
      <c r="B7" s="14" t="s">
        <v>1</v>
      </c>
      <c r="C7" s="15">
        <v>61900904</v>
      </c>
      <c r="D7" s="15">
        <v>80335933</v>
      </c>
      <c r="E7" s="15">
        <v>73648141.489999995</v>
      </c>
      <c r="F7" s="40">
        <f t="shared" si="1"/>
        <v>0.91675217726045444</v>
      </c>
    </row>
    <row r="8" spans="2:6" x14ac:dyDescent="0.25">
      <c r="B8" s="16" t="s">
        <v>2</v>
      </c>
      <c r="C8" s="17">
        <v>83982630</v>
      </c>
      <c r="D8" s="17">
        <v>116718767</v>
      </c>
      <c r="E8" s="17">
        <v>108639886.16999999</v>
      </c>
      <c r="F8" s="41">
        <f t="shared" si="1"/>
        <v>0.93078336039996024</v>
      </c>
    </row>
    <row r="9" spans="2:6" x14ac:dyDescent="0.25">
      <c r="B9" s="16" t="s">
        <v>3</v>
      </c>
      <c r="C9" s="17">
        <v>44560780</v>
      </c>
      <c r="D9" s="17">
        <v>60944303</v>
      </c>
      <c r="E9" s="17">
        <v>54974957.26000002</v>
      </c>
      <c r="F9" s="41">
        <f t="shared" si="1"/>
        <v>0.90205244057020428</v>
      </c>
    </row>
    <row r="10" spans="2:6" x14ac:dyDescent="0.25">
      <c r="B10" s="16" t="s">
        <v>4</v>
      </c>
      <c r="C10" s="17">
        <v>13668745</v>
      </c>
      <c r="D10" s="17">
        <v>17763758</v>
      </c>
      <c r="E10" s="17">
        <v>15525346.969999993</v>
      </c>
      <c r="F10" s="41">
        <f t="shared" si="1"/>
        <v>0.87399000650650571</v>
      </c>
    </row>
    <row r="11" spans="2:6" x14ac:dyDescent="0.25">
      <c r="B11" s="16" t="s">
        <v>5</v>
      </c>
      <c r="C11" s="17">
        <v>38859974</v>
      </c>
      <c r="D11" s="17">
        <v>52015322</v>
      </c>
      <c r="E11" s="17">
        <v>47278014.349999972</v>
      </c>
      <c r="F11" s="41">
        <f t="shared" si="1"/>
        <v>0.90892476547583367</v>
      </c>
    </row>
    <row r="12" spans="2:6" x14ac:dyDescent="0.25">
      <c r="B12" s="16" t="s">
        <v>6</v>
      </c>
      <c r="C12" s="17">
        <v>8893516</v>
      </c>
      <c r="D12" s="17">
        <v>13758723</v>
      </c>
      <c r="E12" s="17">
        <v>11673766.769999998</v>
      </c>
      <c r="F12" s="41">
        <f t="shared" si="1"/>
        <v>0.84846295473787781</v>
      </c>
    </row>
    <row r="13" spans="2:6" x14ac:dyDescent="0.25">
      <c r="B13" s="16" t="s">
        <v>7</v>
      </c>
      <c r="C13" s="17">
        <v>5881423</v>
      </c>
      <c r="D13" s="17">
        <v>7460613</v>
      </c>
      <c r="E13" s="17">
        <v>6339722.7100000028</v>
      </c>
      <c r="F13" s="41">
        <f t="shared" si="1"/>
        <v>0.84975895546384761</v>
      </c>
    </row>
    <row r="14" spans="2:6" x14ac:dyDescent="0.25">
      <c r="B14" s="16" t="s">
        <v>8</v>
      </c>
      <c r="C14" s="17">
        <v>9849898</v>
      </c>
      <c r="D14" s="17">
        <v>11554266</v>
      </c>
      <c r="E14" s="17">
        <v>9568467.3999999948</v>
      </c>
      <c r="F14" s="41">
        <f t="shared" si="1"/>
        <v>0.82813286451947665</v>
      </c>
    </row>
    <row r="15" spans="2:6" x14ac:dyDescent="0.25">
      <c r="B15" s="16" t="s">
        <v>9</v>
      </c>
      <c r="C15" s="17">
        <v>15053463</v>
      </c>
      <c r="D15" s="17">
        <v>23047484</v>
      </c>
      <c r="E15" s="17">
        <v>20756475.430000007</v>
      </c>
      <c r="F15" s="41">
        <f t="shared" si="1"/>
        <v>0.90059615314192243</v>
      </c>
    </row>
    <row r="16" spans="2:6" x14ac:dyDescent="0.25">
      <c r="B16" s="16" t="s">
        <v>10</v>
      </c>
      <c r="C16" s="17">
        <v>1141929721</v>
      </c>
      <c r="D16" s="17">
        <v>741622711</v>
      </c>
      <c r="E16" s="17">
        <v>588445165.37999952</v>
      </c>
      <c r="F16" s="41">
        <f t="shared" si="1"/>
        <v>0.79345623677913435</v>
      </c>
    </row>
    <row r="17" spans="2:6" x14ac:dyDescent="0.25">
      <c r="B17" s="18" t="s">
        <v>11</v>
      </c>
      <c r="C17" s="19">
        <v>353351594</v>
      </c>
      <c r="D17" s="19">
        <v>383385540</v>
      </c>
      <c r="E17" s="19">
        <v>349288038.85000104</v>
      </c>
      <c r="F17" s="42">
        <f t="shared" si="1"/>
        <v>0.91106210956730671</v>
      </c>
    </row>
    <row r="18" spans="2:6" x14ac:dyDescent="0.25">
      <c r="B18" s="3" t="s">
        <v>12</v>
      </c>
      <c r="C18" s="4">
        <f>SUM(C19:C27)</f>
        <v>132527725</v>
      </c>
      <c r="D18" s="4">
        <f>SUM(D19:D27)</f>
        <v>259674646</v>
      </c>
      <c r="E18" s="4">
        <f>SUM(E19:E27)</f>
        <v>179457491.20000002</v>
      </c>
      <c r="F18" s="34">
        <f t="shared" si="1"/>
        <v>0.69108591833798061</v>
      </c>
    </row>
    <row r="19" spans="2:6" x14ac:dyDescent="0.25">
      <c r="B19" s="14" t="s">
        <v>1</v>
      </c>
      <c r="C19" s="15">
        <v>3000</v>
      </c>
      <c r="D19" s="15">
        <v>59498</v>
      </c>
      <c r="E19" s="15">
        <v>59449.650000000009</v>
      </c>
      <c r="F19" s="40">
        <f t="shared" si="1"/>
        <v>0.99918736764260996</v>
      </c>
    </row>
    <row r="20" spans="2:6" x14ac:dyDescent="0.25">
      <c r="B20" s="16" t="s">
        <v>2</v>
      </c>
      <c r="C20" s="17">
        <v>9000</v>
      </c>
      <c r="D20" s="17">
        <v>98411</v>
      </c>
      <c r="E20" s="17">
        <v>98003.700000000012</v>
      </c>
      <c r="F20" s="41">
        <f t="shared" si="1"/>
        <v>0.99586123502454005</v>
      </c>
    </row>
    <row r="21" spans="2:6" x14ac:dyDescent="0.25">
      <c r="B21" s="16" t="s">
        <v>3</v>
      </c>
      <c r="C21" s="17">
        <v>1500</v>
      </c>
      <c r="D21" s="17">
        <v>33301</v>
      </c>
      <c r="E21" s="17">
        <v>33297.960000000006</v>
      </c>
      <c r="F21" s="41">
        <f t="shared" si="1"/>
        <v>0.99990871145010685</v>
      </c>
    </row>
    <row r="22" spans="2:6" x14ac:dyDescent="0.25">
      <c r="B22" s="16" t="s">
        <v>4</v>
      </c>
      <c r="C22" s="17">
        <v>0</v>
      </c>
      <c r="D22" s="17">
        <v>16684</v>
      </c>
      <c r="E22" s="17">
        <v>16682.599999999999</v>
      </c>
      <c r="F22" s="41">
        <f t="shared" si="1"/>
        <v>0.99991608726923986</v>
      </c>
    </row>
    <row r="23" spans="2:6" x14ac:dyDescent="0.25">
      <c r="B23" s="16" t="s">
        <v>5</v>
      </c>
      <c r="C23" s="17">
        <v>6000</v>
      </c>
      <c r="D23" s="17">
        <v>14270</v>
      </c>
      <c r="E23" s="17">
        <v>14268.92</v>
      </c>
      <c r="F23" s="41">
        <f t="shared" si="1"/>
        <v>0.9999243167484233</v>
      </c>
    </row>
    <row r="24" spans="2:6" x14ac:dyDescent="0.25">
      <c r="B24" s="16" t="s">
        <v>6</v>
      </c>
      <c r="C24" s="17">
        <v>0</v>
      </c>
      <c r="D24" s="17">
        <v>7680</v>
      </c>
      <c r="E24" s="17">
        <v>7679.16</v>
      </c>
      <c r="F24" s="41">
        <f t="shared" si="1"/>
        <v>0.99989062500000003</v>
      </c>
    </row>
    <row r="25" spans="2:6" x14ac:dyDescent="0.25">
      <c r="B25" s="16" t="s">
        <v>9</v>
      </c>
      <c r="C25" s="17">
        <v>0</v>
      </c>
      <c r="D25" s="17">
        <v>4604</v>
      </c>
      <c r="E25" s="17">
        <v>4603.12</v>
      </c>
      <c r="F25" s="41">
        <f t="shared" si="1"/>
        <v>0.99980886185925277</v>
      </c>
    </row>
    <row r="26" spans="2:6" x14ac:dyDescent="0.25">
      <c r="B26" s="16" t="s">
        <v>10</v>
      </c>
      <c r="C26" s="17">
        <v>2067860</v>
      </c>
      <c r="D26" s="17">
        <v>13016914</v>
      </c>
      <c r="E26" s="17">
        <v>8519540.1799999997</v>
      </c>
      <c r="F26" s="41">
        <f t="shared" si="1"/>
        <v>0.65449769277111303</v>
      </c>
    </row>
    <row r="27" spans="2:6" x14ac:dyDescent="0.25">
      <c r="B27" s="16" t="s">
        <v>11</v>
      </c>
      <c r="C27" s="17">
        <v>130440365</v>
      </c>
      <c r="D27" s="17">
        <v>246423284</v>
      </c>
      <c r="E27" s="17">
        <v>170703965.91000003</v>
      </c>
      <c r="F27" s="41">
        <f t="shared" si="1"/>
        <v>0.69272660902449468</v>
      </c>
    </row>
    <row r="28" spans="2:6" x14ac:dyDescent="0.25">
      <c r="B28" s="3" t="s">
        <v>13</v>
      </c>
      <c r="C28" s="4">
        <f>SUM(C29:C39)</f>
        <v>973830493</v>
      </c>
      <c r="D28" s="4">
        <f>SUM(D29:D39)</f>
        <v>895589821</v>
      </c>
      <c r="E28" s="4">
        <f>SUM(E29:E39)</f>
        <v>710349207.13999963</v>
      </c>
      <c r="F28" s="34">
        <f t="shared" si="1"/>
        <v>0.79316355599803057</v>
      </c>
    </row>
    <row r="29" spans="2:6" x14ac:dyDescent="0.25">
      <c r="B29" s="14" t="s">
        <v>1</v>
      </c>
      <c r="C29" s="15">
        <v>227250628</v>
      </c>
      <c r="D29" s="15">
        <v>238532434</v>
      </c>
      <c r="E29" s="15">
        <v>201813489.26000002</v>
      </c>
      <c r="F29" s="40">
        <f t="shared" si="1"/>
        <v>0.84606309454755335</v>
      </c>
    </row>
    <row r="30" spans="2:6" x14ac:dyDescent="0.25">
      <c r="B30" s="16" t="s">
        <v>2</v>
      </c>
      <c r="C30" s="17">
        <v>70503395</v>
      </c>
      <c r="D30" s="17">
        <v>59529852</v>
      </c>
      <c r="E30" s="17">
        <v>44068817.060000047</v>
      </c>
      <c r="F30" s="41">
        <f t="shared" si="1"/>
        <v>0.74028097802091042</v>
      </c>
    </row>
    <row r="31" spans="2:6" x14ac:dyDescent="0.25">
      <c r="B31" s="16" t="s">
        <v>3</v>
      </c>
      <c r="C31" s="17">
        <v>97361233</v>
      </c>
      <c r="D31" s="17">
        <v>96121331</v>
      </c>
      <c r="E31" s="17">
        <v>68310531.990000024</v>
      </c>
      <c r="F31" s="41">
        <f t="shared" si="1"/>
        <v>0.71066985110724301</v>
      </c>
    </row>
    <row r="32" spans="2:6" x14ac:dyDescent="0.25">
      <c r="B32" s="16" t="s">
        <v>4</v>
      </c>
      <c r="C32" s="17">
        <v>31700637</v>
      </c>
      <c r="D32" s="17">
        <v>35349865</v>
      </c>
      <c r="E32" s="17">
        <v>20502311.179999989</v>
      </c>
      <c r="F32" s="41">
        <f t="shared" si="1"/>
        <v>0.57998272921268545</v>
      </c>
    </row>
    <row r="33" spans="2:6" x14ac:dyDescent="0.25">
      <c r="B33" s="16" t="s">
        <v>5</v>
      </c>
      <c r="C33" s="17">
        <v>32075599</v>
      </c>
      <c r="D33" s="17">
        <v>28735167</v>
      </c>
      <c r="E33" s="17">
        <v>20929440.610000014</v>
      </c>
      <c r="F33" s="41">
        <f t="shared" si="1"/>
        <v>0.72835632415151841</v>
      </c>
    </row>
    <row r="34" spans="2:6" x14ac:dyDescent="0.25">
      <c r="B34" s="16" t="s">
        <v>6</v>
      </c>
      <c r="C34" s="17">
        <v>14536391</v>
      </c>
      <c r="D34" s="17">
        <v>15547474</v>
      </c>
      <c r="E34" s="17">
        <v>11368234.740000004</v>
      </c>
      <c r="F34" s="41">
        <f t="shared" si="1"/>
        <v>0.73119496710526766</v>
      </c>
    </row>
    <row r="35" spans="2:6" x14ac:dyDescent="0.25">
      <c r="B35" s="16" t="s">
        <v>7</v>
      </c>
      <c r="C35" s="17">
        <v>40293933</v>
      </c>
      <c r="D35" s="17">
        <v>44176316</v>
      </c>
      <c r="E35" s="17">
        <v>20594911.410000004</v>
      </c>
      <c r="F35" s="41">
        <f t="shared" si="1"/>
        <v>0.46619802814702799</v>
      </c>
    </row>
    <row r="36" spans="2:6" x14ac:dyDescent="0.25">
      <c r="B36" s="16" t="s">
        <v>8</v>
      </c>
      <c r="C36" s="17">
        <v>5274558</v>
      </c>
      <c r="D36" s="17">
        <v>5252220</v>
      </c>
      <c r="E36" s="17">
        <v>4278463.3999999994</v>
      </c>
      <c r="F36" s="41">
        <f t="shared" si="1"/>
        <v>0.81460094969365326</v>
      </c>
    </row>
    <row r="37" spans="2:6" x14ac:dyDescent="0.25">
      <c r="B37" s="16" t="s">
        <v>9</v>
      </c>
      <c r="C37" s="17">
        <v>50616603</v>
      </c>
      <c r="D37" s="17">
        <v>26174993</v>
      </c>
      <c r="E37" s="17">
        <v>19520753.520000011</v>
      </c>
      <c r="F37" s="41">
        <f t="shared" ref="F37:F61" si="2">IF(E37=0,"0%",E37/D37)</f>
        <v>0.74577874844130854</v>
      </c>
    </row>
    <row r="38" spans="2:6" x14ac:dyDescent="0.25">
      <c r="B38" s="16" t="s">
        <v>10</v>
      </c>
      <c r="C38" s="17">
        <v>180484528</v>
      </c>
      <c r="D38" s="17">
        <v>141039364</v>
      </c>
      <c r="E38" s="17">
        <v>118392126.51999988</v>
      </c>
      <c r="F38" s="41">
        <f t="shared" si="2"/>
        <v>0.83942612305029873</v>
      </c>
    </row>
    <row r="39" spans="2:6" x14ac:dyDescent="0.25">
      <c r="B39" s="16" t="s">
        <v>11</v>
      </c>
      <c r="C39" s="17">
        <v>223732988</v>
      </c>
      <c r="D39" s="17">
        <v>205130805</v>
      </c>
      <c r="E39" s="17">
        <v>180570127.44999966</v>
      </c>
      <c r="F39" s="41">
        <f t="shared" si="2"/>
        <v>0.88026821446929759</v>
      </c>
    </row>
    <row r="40" spans="2:6" x14ac:dyDescent="0.25">
      <c r="B40" s="3" t="s">
        <v>14</v>
      </c>
      <c r="C40" s="4">
        <f>+C41</f>
        <v>0</v>
      </c>
      <c r="D40" s="4">
        <f t="shared" ref="D40:E40" si="3">+D41</f>
        <v>2500000</v>
      </c>
      <c r="E40" s="4">
        <f t="shared" si="3"/>
        <v>0</v>
      </c>
      <c r="F40" s="34" t="str">
        <f t="shared" si="2"/>
        <v>0%</v>
      </c>
    </row>
    <row r="41" spans="2:6" x14ac:dyDescent="0.25">
      <c r="B41" s="20" t="s">
        <v>10</v>
      </c>
      <c r="C41" s="21">
        <v>0</v>
      </c>
      <c r="D41" s="21">
        <v>2500000</v>
      </c>
      <c r="E41" s="21">
        <v>0</v>
      </c>
      <c r="F41" s="43" t="str">
        <f t="shared" si="2"/>
        <v>0%</v>
      </c>
    </row>
    <row r="42" spans="2:6" x14ac:dyDescent="0.25">
      <c r="B42" s="3" t="s">
        <v>15</v>
      </c>
      <c r="C42" s="4">
        <f>+SUM(C43:C49)</f>
        <v>11307000</v>
      </c>
      <c r="D42" s="4">
        <f t="shared" ref="D42:E42" si="4">+SUM(D43:D49)</f>
        <v>59920710</v>
      </c>
      <c r="E42" s="4">
        <f t="shared" si="4"/>
        <v>55565843.899999999</v>
      </c>
      <c r="F42" s="34">
        <f t="shared" si="2"/>
        <v>0.92732285548685922</v>
      </c>
    </row>
    <row r="43" spans="2:6" x14ac:dyDescent="0.25">
      <c r="B43" s="14" t="s">
        <v>1</v>
      </c>
      <c r="C43" s="15">
        <v>795100</v>
      </c>
      <c r="D43" s="15">
        <v>32946641</v>
      </c>
      <c r="E43" s="15">
        <v>31158352.52</v>
      </c>
      <c r="F43" s="40">
        <f t="shared" si="2"/>
        <v>0.94572167523845596</v>
      </c>
    </row>
    <row r="44" spans="2:6" x14ac:dyDescent="0.25">
      <c r="B44" s="16" t="s">
        <v>2</v>
      </c>
      <c r="C44" s="17">
        <v>0</v>
      </c>
      <c r="D44" s="17">
        <v>1188641</v>
      </c>
      <c r="E44" s="17">
        <v>146540</v>
      </c>
      <c r="F44" s="41">
        <f t="shared" si="2"/>
        <v>0.1232836491421716</v>
      </c>
    </row>
    <row r="45" spans="2:6" x14ac:dyDescent="0.25">
      <c r="B45" s="16" t="s">
        <v>3</v>
      </c>
      <c r="C45" s="17">
        <v>0</v>
      </c>
      <c r="D45" s="17">
        <v>479347</v>
      </c>
      <c r="E45" s="17">
        <v>202807</v>
      </c>
      <c r="F45" s="41">
        <f t="shared" si="2"/>
        <v>0.42309016224154944</v>
      </c>
    </row>
    <row r="46" spans="2:6" x14ac:dyDescent="0.25">
      <c r="B46" s="16" t="s">
        <v>5</v>
      </c>
      <c r="C46" s="17">
        <v>0</v>
      </c>
      <c r="D46" s="17">
        <v>3000</v>
      </c>
      <c r="E46" s="17">
        <v>1365</v>
      </c>
      <c r="F46" s="41">
        <f t="shared" si="2"/>
        <v>0.45500000000000002</v>
      </c>
    </row>
    <row r="47" spans="2:6" x14ac:dyDescent="0.25">
      <c r="B47" s="16" t="s">
        <v>9</v>
      </c>
      <c r="C47" s="17">
        <v>0</v>
      </c>
      <c r="D47" s="17">
        <v>15000</v>
      </c>
      <c r="E47" s="17">
        <v>0</v>
      </c>
      <c r="F47" s="41" t="str">
        <f t="shared" si="2"/>
        <v>0%</v>
      </c>
    </row>
    <row r="48" spans="2:6" x14ac:dyDescent="0.25">
      <c r="B48" s="16" t="s">
        <v>10</v>
      </c>
      <c r="C48" s="17">
        <v>825686</v>
      </c>
      <c r="D48" s="17">
        <v>8743561</v>
      </c>
      <c r="E48" s="17">
        <v>7593796.2300000004</v>
      </c>
      <c r="F48" s="41">
        <f t="shared" si="2"/>
        <v>0.86850154416490033</v>
      </c>
    </row>
    <row r="49" spans="1:6" x14ac:dyDescent="0.25">
      <c r="B49" s="16" t="s">
        <v>11</v>
      </c>
      <c r="C49" s="17">
        <v>9686214</v>
      </c>
      <c r="D49" s="17">
        <v>16544520</v>
      </c>
      <c r="E49" s="17">
        <v>16462983.149999999</v>
      </c>
      <c r="F49" s="41">
        <f t="shared" si="2"/>
        <v>0.99507167025697929</v>
      </c>
    </row>
    <row r="50" spans="1:6" x14ac:dyDescent="0.25">
      <c r="B50" s="3" t="s">
        <v>16</v>
      </c>
      <c r="C50" s="4">
        <f>SUM(C51:C60)</f>
        <v>993911712</v>
      </c>
      <c r="D50" s="4">
        <f>SUM(D51:D60)</f>
        <v>592133141</v>
      </c>
      <c r="E50" s="4">
        <f>SUM(E51:E60)</f>
        <v>225605072.78999987</v>
      </c>
      <c r="F50" s="34">
        <f t="shared" si="2"/>
        <v>0.38100396206332232</v>
      </c>
    </row>
    <row r="51" spans="1:6" x14ac:dyDescent="0.25">
      <c r="B51" s="14" t="s">
        <v>1</v>
      </c>
      <c r="C51" s="15">
        <v>32390291</v>
      </c>
      <c r="D51" s="15">
        <v>10145905</v>
      </c>
      <c r="E51" s="15">
        <v>2626447.25</v>
      </c>
      <c r="F51" s="40">
        <f t="shared" si="2"/>
        <v>0.25886771559560234</v>
      </c>
    </row>
    <row r="52" spans="1:6" x14ac:dyDescent="0.25">
      <c r="B52" s="16" t="s">
        <v>2</v>
      </c>
      <c r="C52" s="17">
        <v>161046005</v>
      </c>
      <c r="D52" s="17">
        <v>138646799</v>
      </c>
      <c r="E52" s="17">
        <v>93611849.829999983</v>
      </c>
      <c r="F52" s="41">
        <f t="shared" si="2"/>
        <v>0.67518219320735984</v>
      </c>
    </row>
    <row r="53" spans="1:6" x14ac:dyDescent="0.25">
      <c r="B53" s="16" t="s">
        <v>3</v>
      </c>
      <c r="C53" s="17">
        <v>20000000</v>
      </c>
      <c r="D53" s="17">
        <v>179546</v>
      </c>
      <c r="E53" s="17">
        <v>64022.960000000006</v>
      </c>
      <c r="F53" s="41">
        <f t="shared" si="2"/>
        <v>0.3565824913949629</v>
      </c>
    </row>
    <row r="54" spans="1:6" x14ac:dyDescent="0.25">
      <c r="B54" s="16" t="s">
        <v>4</v>
      </c>
      <c r="C54" s="17">
        <v>20000000</v>
      </c>
      <c r="D54" s="17">
        <v>122756</v>
      </c>
      <c r="E54" s="17">
        <v>11049.03</v>
      </c>
      <c r="F54" s="41">
        <f t="shared" si="2"/>
        <v>9.0008064778911018E-2</v>
      </c>
    </row>
    <row r="55" spans="1:6" x14ac:dyDescent="0.25">
      <c r="B55" s="16" t="s">
        <v>5</v>
      </c>
      <c r="C55" s="17">
        <v>10000000</v>
      </c>
      <c r="D55" s="17">
        <v>577986</v>
      </c>
      <c r="E55" s="17">
        <v>355332.43</v>
      </c>
      <c r="F55" s="41">
        <f t="shared" si="2"/>
        <v>0.61477688040886802</v>
      </c>
    </row>
    <row r="56" spans="1:6" x14ac:dyDescent="0.25">
      <c r="B56" s="16" t="s">
        <v>6</v>
      </c>
      <c r="C56" s="17">
        <v>0</v>
      </c>
      <c r="D56" s="17">
        <v>113599</v>
      </c>
      <c r="E56" s="17">
        <v>95999.4</v>
      </c>
      <c r="F56" s="41">
        <f t="shared" si="2"/>
        <v>0.84507257986425932</v>
      </c>
    </row>
    <row r="57" spans="1:6" x14ac:dyDescent="0.25">
      <c r="B57" s="16" t="s">
        <v>7</v>
      </c>
      <c r="C57" s="17">
        <v>0</v>
      </c>
      <c r="D57" s="17">
        <v>101804181</v>
      </c>
      <c r="E57" s="17">
        <v>2330230.8199999998</v>
      </c>
      <c r="F57" s="41">
        <f t="shared" si="2"/>
        <v>2.2889343022169197E-2</v>
      </c>
    </row>
    <row r="58" spans="1:6" x14ac:dyDescent="0.25">
      <c r="B58" s="16" t="s">
        <v>9</v>
      </c>
      <c r="C58" s="17">
        <v>0</v>
      </c>
      <c r="D58" s="17">
        <v>28783213</v>
      </c>
      <c r="E58" s="17">
        <v>208488.16</v>
      </c>
      <c r="F58" s="41">
        <f t="shared" si="2"/>
        <v>7.2433942659563405E-3</v>
      </c>
    </row>
    <row r="59" spans="1:6" x14ac:dyDescent="0.25">
      <c r="B59" s="16" t="s">
        <v>10</v>
      </c>
      <c r="C59" s="17">
        <v>0</v>
      </c>
      <c r="D59" s="17">
        <v>6349005</v>
      </c>
      <c r="E59" s="17">
        <v>4713374.5300000012</v>
      </c>
      <c r="F59" s="41">
        <f t="shared" si="2"/>
        <v>0.74238003120173968</v>
      </c>
    </row>
    <row r="60" spans="1:6" x14ac:dyDescent="0.25">
      <c r="B60" s="16" t="s">
        <v>11</v>
      </c>
      <c r="C60" s="17">
        <v>750475416</v>
      </c>
      <c r="D60" s="17">
        <v>305410151</v>
      </c>
      <c r="E60" s="17">
        <v>121588278.37999989</v>
      </c>
      <c r="F60" s="41">
        <f t="shared" si="2"/>
        <v>0.39811472533537334</v>
      </c>
    </row>
    <row r="61" spans="1:6" x14ac:dyDescent="0.25">
      <c r="B61" s="5" t="s">
        <v>19</v>
      </c>
      <c r="C61" s="6">
        <f>+C50+C42+C40+C28+C18+C6</f>
        <v>3889509578</v>
      </c>
      <c r="D61" s="6">
        <f>+D50+D42+D40+D28+D18+D6</f>
        <v>3318425738</v>
      </c>
      <c r="E61" s="6">
        <f>+E50+E42+E40+E28+E18+E6</f>
        <v>2457115597.8099999</v>
      </c>
      <c r="F61" s="39">
        <f t="shared" si="2"/>
        <v>0.74044616086267834</v>
      </c>
    </row>
    <row r="62" spans="1:6" x14ac:dyDescent="0.25">
      <c r="B62" s="1" t="s">
        <v>24</v>
      </c>
      <c r="C62" s="12"/>
      <c r="D62" s="12"/>
      <c r="E62" s="12"/>
    </row>
    <row r="64" spans="1:6" customFormat="1" x14ac:dyDescent="0.25">
      <c r="A64" s="1"/>
      <c r="B64" s="33" t="s">
        <v>25</v>
      </c>
    </row>
    <row r="65" spans="1:2" customFormat="1" ht="5.0999999999999996" customHeight="1" x14ac:dyDescent="0.25">
      <c r="A65" s="1"/>
      <c r="B65" s="33"/>
    </row>
    <row r="66" spans="1:2" customFormat="1" x14ac:dyDescent="0.25">
      <c r="A66" s="1"/>
      <c r="B66" s="33" t="s">
        <v>26</v>
      </c>
    </row>
    <row r="67" spans="1:2" customFormat="1" x14ac:dyDescent="0.25">
      <c r="A67" s="1"/>
      <c r="B67" s="33" t="s">
        <v>27</v>
      </c>
    </row>
    <row r="68" spans="1:2" customFormat="1" x14ac:dyDescent="0.25">
      <c r="A68" s="1"/>
      <c r="B68" s="33" t="s">
        <v>28</v>
      </c>
    </row>
    <row r="69" spans="1:2" customFormat="1" x14ac:dyDescent="0.25">
      <c r="A69" s="1"/>
      <c r="B69" s="33" t="s">
        <v>29</v>
      </c>
    </row>
  </sheetData>
  <mergeCells count="1">
    <mergeCell ref="B2:F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&amp;CPágina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2"/>
  <sheetViews>
    <sheetView showGridLines="0" zoomScaleNormal="100" workbookViewId="0"/>
  </sheetViews>
  <sheetFormatPr baseColWidth="10" defaultRowHeight="15" x14ac:dyDescent="0.25"/>
  <cols>
    <col min="2" max="2" width="71.5703125" customWidth="1"/>
    <col min="5" max="5" width="12.7109375" customWidth="1"/>
  </cols>
  <sheetData>
    <row r="2" spans="2:6" ht="52.5" customHeight="1" x14ac:dyDescent="0.25">
      <c r="B2" s="49" t="s">
        <v>22</v>
      </c>
      <c r="C2" s="49"/>
      <c r="D2" s="49"/>
      <c r="E2" s="49"/>
      <c r="F2" s="49"/>
    </row>
    <row r="5" spans="2:6" ht="38.25" x14ac:dyDescent="0.25">
      <c r="B5" s="9" t="s">
        <v>20</v>
      </c>
      <c r="C5" s="9" t="s">
        <v>17</v>
      </c>
      <c r="D5" s="9" t="s">
        <v>18</v>
      </c>
      <c r="E5" s="13" t="s">
        <v>23</v>
      </c>
      <c r="F5" s="13" t="s">
        <v>21</v>
      </c>
    </row>
    <row r="6" spans="2:6" x14ac:dyDescent="0.25">
      <c r="B6" s="3" t="s">
        <v>0</v>
      </c>
      <c r="C6" s="4">
        <f>SUM(C7:C17)</f>
        <v>20853036</v>
      </c>
      <c r="D6" s="4">
        <f t="shared" ref="D6:E6" si="0">SUM(D7:D17)</f>
        <v>20933436</v>
      </c>
      <c r="E6" s="4">
        <f t="shared" si="0"/>
        <v>688517.23</v>
      </c>
      <c r="F6" s="34">
        <f t="shared" ref="F6:F54" si="1">IF(E6=0,"0%",E6/D6)</f>
        <v>3.2890789166193257E-2</v>
      </c>
    </row>
    <row r="7" spans="2:6" x14ac:dyDescent="0.25">
      <c r="B7" s="14" t="s">
        <v>1</v>
      </c>
      <c r="C7" s="15">
        <v>646931</v>
      </c>
      <c r="D7" s="15">
        <v>646931</v>
      </c>
      <c r="E7" s="15">
        <v>0</v>
      </c>
      <c r="F7" s="44" t="str">
        <f t="shared" si="1"/>
        <v>0%</v>
      </c>
    </row>
    <row r="8" spans="2:6" x14ac:dyDescent="0.25">
      <c r="B8" s="16" t="s">
        <v>2</v>
      </c>
      <c r="C8" s="17">
        <v>1744393</v>
      </c>
      <c r="D8" s="17">
        <v>1888848</v>
      </c>
      <c r="E8" s="17">
        <v>14455</v>
      </c>
      <c r="F8" s="45">
        <f t="shared" si="1"/>
        <v>7.6528127197106385E-3</v>
      </c>
    </row>
    <row r="9" spans="2:6" x14ac:dyDescent="0.25">
      <c r="B9" s="16" t="s">
        <v>3</v>
      </c>
      <c r="C9" s="17">
        <v>439744</v>
      </c>
      <c r="D9" s="17">
        <v>439744</v>
      </c>
      <c r="E9" s="17">
        <v>0</v>
      </c>
      <c r="F9" s="45" t="str">
        <f t="shared" si="1"/>
        <v>0%</v>
      </c>
    </row>
    <row r="10" spans="2:6" x14ac:dyDescent="0.25">
      <c r="B10" s="16" t="s">
        <v>4</v>
      </c>
      <c r="C10" s="17">
        <v>78975</v>
      </c>
      <c r="D10" s="17">
        <v>78975</v>
      </c>
      <c r="E10" s="17">
        <v>0</v>
      </c>
      <c r="F10" s="45" t="str">
        <f t="shared" si="1"/>
        <v>0%</v>
      </c>
    </row>
    <row r="11" spans="2:6" x14ac:dyDescent="0.25">
      <c r="B11" s="16" t="s">
        <v>5</v>
      </c>
      <c r="C11" s="17">
        <v>464482</v>
      </c>
      <c r="D11" s="17">
        <v>464482</v>
      </c>
      <c r="E11" s="17">
        <v>0</v>
      </c>
      <c r="F11" s="45" t="str">
        <f t="shared" si="1"/>
        <v>0%</v>
      </c>
    </row>
    <row r="12" spans="2:6" x14ac:dyDescent="0.25">
      <c r="B12" s="16" t="s">
        <v>6</v>
      </c>
      <c r="C12" s="17">
        <v>77560</v>
      </c>
      <c r="D12" s="17">
        <v>77560</v>
      </c>
      <c r="E12" s="17">
        <v>0</v>
      </c>
      <c r="F12" s="45" t="str">
        <f t="shared" si="1"/>
        <v>0%</v>
      </c>
    </row>
    <row r="13" spans="2:6" x14ac:dyDescent="0.25">
      <c r="B13" s="16" t="s">
        <v>7</v>
      </c>
      <c r="C13" s="17">
        <v>82733</v>
      </c>
      <c r="D13" s="17">
        <v>83914</v>
      </c>
      <c r="E13" s="17">
        <v>1181</v>
      </c>
      <c r="F13" s="45">
        <f t="shared" si="1"/>
        <v>1.4073932835998761E-2</v>
      </c>
    </row>
    <row r="14" spans="2:6" x14ac:dyDescent="0.25">
      <c r="B14" s="16" t="s">
        <v>8</v>
      </c>
      <c r="C14" s="17">
        <v>1399139</v>
      </c>
      <c r="D14" s="17">
        <v>1543699</v>
      </c>
      <c r="E14" s="17">
        <v>434305</v>
      </c>
      <c r="F14" s="45">
        <f t="shared" si="1"/>
        <v>0.28134046857580397</v>
      </c>
    </row>
    <row r="15" spans="2:6" x14ac:dyDescent="0.25">
      <c r="B15" s="16" t="s">
        <v>9</v>
      </c>
      <c r="C15" s="17">
        <v>207984</v>
      </c>
      <c r="D15" s="17">
        <v>207984</v>
      </c>
      <c r="E15" s="17">
        <v>0</v>
      </c>
      <c r="F15" s="45" t="str">
        <f t="shared" si="1"/>
        <v>0%</v>
      </c>
    </row>
    <row r="16" spans="2:6" x14ac:dyDescent="0.25">
      <c r="B16" s="16" t="s">
        <v>10</v>
      </c>
      <c r="C16" s="17">
        <v>1359114</v>
      </c>
      <c r="D16" s="17">
        <v>1331058</v>
      </c>
      <c r="E16" s="17">
        <v>39838.25</v>
      </c>
      <c r="F16" s="45">
        <f t="shared" si="1"/>
        <v>2.9929762639945068E-2</v>
      </c>
    </row>
    <row r="17" spans="2:6" x14ac:dyDescent="0.25">
      <c r="B17" s="18" t="s">
        <v>11</v>
      </c>
      <c r="C17" s="19">
        <v>14351981</v>
      </c>
      <c r="D17" s="19">
        <v>14170241</v>
      </c>
      <c r="E17" s="19">
        <v>198737.98</v>
      </c>
      <c r="F17" s="46">
        <f t="shared" si="1"/>
        <v>1.4025024697886225E-2</v>
      </c>
    </row>
    <row r="18" spans="2:6" x14ac:dyDescent="0.25">
      <c r="B18" s="3" t="s">
        <v>12</v>
      </c>
      <c r="C18" s="4">
        <f>SUM(C19:C20)</f>
        <v>722000</v>
      </c>
      <c r="D18" s="4">
        <f t="shared" ref="D18:E18" si="2">SUM(D19:D20)</f>
        <v>1085555</v>
      </c>
      <c r="E18" s="4">
        <f t="shared" si="2"/>
        <v>460459.13</v>
      </c>
      <c r="F18" s="34">
        <f t="shared" si="1"/>
        <v>0.42416932352575409</v>
      </c>
    </row>
    <row r="19" spans="2:6" x14ac:dyDescent="0.25">
      <c r="B19" s="14" t="s">
        <v>10</v>
      </c>
      <c r="C19" s="15">
        <v>650000</v>
      </c>
      <c r="D19" s="15">
        <v>650000</v>
      </c>
      <c r="E19" s="15">
        <v>171099.19</v>
      </c>
      <c r="F19" s="44">
        <f t="shared" si="1"/>
        <v>0.2632295230769231</v>
      </c>
    </row>
    <row r="20" spans="2:6" x14ac:dyDescent="0.25">
      <c r="B20" s="18" t="s">
        <v>11</v>
      </c>
      <c r="C20" s="19">
        <v>72000</v>
      </c>
      <c r="D20" s="19">
        <v>435555</v>
      </c>
      <c r="E20" s="19">
        <v>289359.94</v>
      </c>
      <c r="F20" s="46">
        <f t="shared" si="1"/>
        <v>0.66434764840261273</v>
      </c>
    </row>
    <row r="21" spans="2:6" x14ac:dyDescent="0.25">
      <c r="B21" s="3" t="s">
        <v>13</v>
      </c>
      <c r="C21" s="4">
        <f>SUM(C22:C32)</f>
        <v>233498480</v>
      </c>
      <c r="D21" s="4">
        <f t="shared" ref="D21:E21" si="3">SUM(D22:D32)</f>
        <v>284510652</v>
      </c>
      <c r="E21" s="4">
        <f t="shared" si="3"/>
        <v>150063695.37</v>
      </c>
      <c r="F21" s="34">
        <f t="shared" si="1"/>
        <v>0.52744491046331721</v>
      </c>
    </row>
    <row r="22" spans="2:6" x14ac:dyDescent="0.25">
      <c r="B22" s="14" t="s">
        <v>1</v>
      </c>
      <c r="C22" s="15">
        <v>4949612</v>
      </c>
      <c r="D22" s="15">
        <v>5977136</v>
      </c>
      <c r="E22" s="15">
        <v>2815431.26</v>
      </c>
      <c r="F22" s="44">
        <f t="shared" si="1"/>
        <v>0.47103349497150471</v>
      </c>
    </row>
    <row r="23" spans="2:6" x14ac:dyDescent="0.25">
      <c r="B23" s="16" t="s">
        <v>2</v>
      </c>
      <c r="C23" s="17">
        <v>4383956</v>
      </c>
      <c r="D23" s="17">
        <v>5917456</v>
      </c>
      <c r="E23" s="17">
        <v>2520894.8200000003</v>
      </c>
      <c r="F23" s="45">
        <f t="shared" si="1"/>
        <v>0.42600989682052565</v>
      </c>
    </row>
    <row r="24" spans="2:6" x14ac:dyDescent="0.25">
      <c r="B24" s="16" t="s">
        <v>3</v>
      </c>
      <c r="C24" s="17">
        <v>2070393</v>
      </c>
      <c r="D24" s="17">
        <v>6466773</v>
      </c>
      <c r="E24" s="17">
        <v>3222855.21</v>
      </c>
      <c r="F24" s="45">
        <f t="shared" si="1"/>
        <v>0.49837147677829419</v>
      </c>
    </row>
    <row r="25" spans="2:6" x14ac:dyDescent="0.25">
      <c r="B25" s="16" t="s">
        <v>4</v>
      </c>
      <c r="C25" s="17">
        <v>2364448</v>
      </c>
      <c r="D25" s="17">
        <v>3240549</v>
      </c>
      <c r="E25" s="17">
        <v>2361460.2999999998</v>
      </c>
      <c r="F25" s="45">
        <f t="shared" si="1"/>
        <v>0.7287222936607346</v>
      </c>
    </row>
    <row r="26" spans="2:6" x14ac:dyDescent="0.25">
      <c r="B26" s="16" t="s">
        <v>5</v>
      </c>
      <c r="C26" s="17">
        <v>2685484</v>
      </c>
      <c r="D26" s="17">
        <v>3096748</v>
      </c>
      <c r="E26" s="17">
        <v>1532656.88</v>
      </c>
      <c r="F26" s="45">
        <f t="shared" si="1"/>
        <v>0.49492463707088852</v>
      </c>
    </row>
    <row r="27" spans="2:6" x14ac:dyDescent="0.25">
      <c r="B27" s="16" t="s">
        <v>6</v>
      </c>
      <c r="C27" s="17">
        <v>1154005</v>
      </c>
      <c r="D27" s="17">
        <v>1098661</v>
      </c>
      <c r="E27" s="17">
        <v>657781.00000000012</v>
      </c>
      <c r="F27" s="45">
        <f t="shared" si="1"/>
        <v>0.59871152248054693</v>
      </c>
    </row>
    <row r="28" spans="2:6" x14ac:dyDescent="0.25">
      <c r="B28" s="16" t="s">
        <v>7</v>
      </c>
      <c r="C28" s="17">
        <v>1158180</v>
      </c>
      <c r="D28" s="17">
        <v>1425783</v>
      </c>
      <c r="E28" s="17">
        <v>509760.41</v>
      </c>
      <c r="F28" s="45">
        <f t="shared" si="1"/>
        <v>0.35753015009998013</v>
      </c>
    </row>
    <row r="29" spans="2:6" x14ac:dyDescent="0.25">
      <c r="B29" s="16" t="s">
        <v>8</v>
      </c>
      <c r="C29" s="17">
        <v>145100</v>
      </c>
      <c r="D29" s="17">
        <v>649767</v>
      </c>
      <c r="E29" s="17">
        <v>285062.12</v>
      </c>
      <c r="F29" s="45">
        <f t="shared" si="1"/>
        <v>0.4387143699202945</v>
      </c>
    </row>
    <row r="30" spans="2:6" x14ac:dyDescent="0.25">
      <c r="B30" s="16" t="s">
        <v>9</v>
      </c>
      <c r="C30" s="17">
        <v>796280</v>
      </c>
      <c r="D30" s="17">
        <v>861055</v>
      </c>
      <c r="E30" s="17">
        <v>266380.2</v>
      </c>
      <c r="F30" s="45">
        <f t="shared" si="1"/>
        <v>0.30936490700361768</v>
      </c>
    </row>
    <row r="31" spans="2:6" x14ac:dyDescent="0.25">
      <c r="B31" s="16" t="s">
        <v>10</v>
      </c>
      <c r="C31" s="17">
        <v>42009527</v>
      </c>
      <c r="D31" s="17">
        <v>61515181</v>
      </c>
      <c r="E31" s="17">
        <v>27223123.719999995</v>
      </c>
      <c r="F31" s="45">
        <f t="shared" si="1"/>
        <v>0.44254317840664398</v>
      </c>
    </row>
    <row r="32" spans="2:6" x14ac:dyDescent="0.25">
      <c r="B32" s="18" t="s">
        <v>11</v>
      </c>
      <c r="C32" s="19">
        <v>171781495</v>
      </c>
      <c r="D32" s="19">
        <v>194261543</v>
      </c>
      <c r="E32" s="19">
        <v>108668289.45000002</v>
      </c>
      <c r="F32" s="46">
        <f t="shared" si="1"/>
        <v>0.55939167254529643</v>
      </c>
    </row>
    <row r="33" spans="2:6" x14ac:dyDescent="0.25">
      <c r="B33" s="3" t="s">
        <v>15</v>
      </c>
      <c r="C33" s="4">
        <f>SUM(C34:C41)</f>
        <v>3890845</v>
      </c>
      <c r="D33" s="4">
        <f t="shared" ref="D33:E33" si="4">SUM(D34:D41)</f>
        <v>10702801</v>
      </c>
      <c r="E33" s="4">
        <f t="shared" si="4"/>
        <v>8864607.209999999</v>
      </c>
      <c r="F33" s="34">
        <f t="shared" si="1"/>
        <v>0.82825114752670814</v>
      </c>
    </row>
    <row r="34" spans="2:6" x14ac:dyDescent="0.25">
      <c r="B34" s="14" t="s">
        <v>1</v>
      </c>
      <c r="C34" s="15">
        <v>0</v>
      </c>
      <c r="D34" s="15">
        <v>14974</v>
      </c>
      <c r="E34" s="15">
        <v>14974</v>
      </c>
      <c r="F34" s="44">
        <f t="shared" si="1"/>
        <v>1</v>
      </c>
    </row>
    <row r="35" spans="2:6" x14ac:dyDescent="0.25">
      <c r="B35" s="47" t="s">
        <v>2</v>
      </c>
      <c r="C35" s="48">
        <v>0</v>
      </c>
      <c r="D35" s="48">
        <v>43863</v>
      </c>
      <c r="E35" s="48">
        <v>43862.119999999995</v>
      </c>
      <c r="F35" s="45">
        <f t="shared" si="1"/>
        <v>0.99997993753277237</v>
      </c>
    </row>
    <row r="36" spans="2:6" x14ac:dyDescent="0.25">
      <c r="B36" s="47" t="s">
        <v>3</v>
      </c>
      <c r="C36" s="48">
        <v>0</v>
      </c>
      <c r="D36" s="48">
        <v>4237</v>
      </c>
      <c r="E36" s="48">
        <v>4237</v>
      </c>
      <c r="F36" s="45">
        <f t="shared" si="1"/>
        <v>1</v>
      </c>
    </row>
    <row r="37" spans="2:6" x14ac:dyDescent="0.25">
      <c r="B37" s="47" t="s">
        <v>5</v>
      </c>
      <c r="C37" s="48">
        <v>0</v>
      </c>
      <c r="D37" s="48">
        <v>23634</v>
      </c>
      <c r="E37" s="48">
        <v>23634</v>
      </c>
      <c r="F37" s="45">
        <f t="shared" si="1"/>
        <v>1</v>
      </c>
    </row>
    <row r="38" spans="2:6" x14ac:dyDescent="0.25">
      <c r="B38" s="47" t="s">
        <v>7</v>
      </c>
      <c r="C38" s="48">
        <v>0</v>
      </c>
      <c r="D38" s="48">
        <v>3060</v>
      </c>
      <c r="E38" s="48">
        <v>3060</v>
      </c>
      <c r="F38" s="45">
        <f t="shared" si="1"/>
        <v>1</v>
      </c>
    </row>
    <row r="39" spans="2:6" x14ac:dyDescent="0.25">
      <c r="B39" s="47" t="s">
        <v>8</v>
      </c>
      <c r="C39" s="48">
        <v>0</v>
      </c>
      <c r="D39" s="48">
        <v>1504</v>
      </c>
      <c r="E39" s="48">
        <v>1504</v>
      </c>
      <c r="F39" s="45">
        <f t="shared" si="1"/>
        <v>1</v>
      </c>
    </row>
    <row r="40" spans="2:6" x14ac:dyDescent="0.25">
      <c r="B40" s="47" t="s">
        <v>10</v>
      </c>
      <c r="C40" s="48">
        <v>3650845</v>
      </c>
      <c r="D40" s="48">
        <v>6490054</v>
      </c>
      <c r="E40" s="48">
        <v>5089783.3999999994</v>
      </c>
      <c r="F40" s="45">
        <f t="shared" si="1"/>
        <v>0.78424361338133697</v>
      </c>
    </row>
    <row r="41" spans="2:6" x14ac:dyDescent="0.25">
      <c r="B41" s="47" t="s">
        <v>11</v>
      </c>
      <c r="C41" s="48">
        <v>240000</v>
      </c>
      <c r="D41" s="48">
        <v>4121475</v>
      </c>
      <c r="E41" s="48">
        <v>3683552.69</v>
      </c>
      <c r="F41" s="45">
        <f t="shared" si="1"/>
        <v>0.89374621707034496</v>
      </c>
    </row>
    <row r="42" spans="2:6" x14ac:dyDescent="0.25">
      <c r="B42" s="3" t="s">
        <v>16</v>
      </c>
      <c r="C42" s="4">
        <f>SUM(C43:C53)</f>
        <v>7253299</v>
      </c>
      <c r="D42" s="4">
        <f t="shared" ref="D42:E42" si="5">SUM(D43:D53)</f>
        <v>14211827</v>
      </c>
      <c r="E42" s="4">
        <f t="shared" si="5"/>
        <v>4900117.3400000008</v>
      </c>
      <c r="F42" s="34">
        <f t="shared" si="1"/>
        <v>0.34479151343455</v>
      </c>
    </row>
    <row r="43" spans="2:6" x14ac:dyDescent="0.25">
      <c r="B43" s="14" t="s">
        <v>1</v>
      </c>
      <c r="C43" s="15">
        <v>500</v>
      </c>
      <c r="D43" s="15">
        <v>28381</v>
      </c>
      <c r="E43" s="15">
        <v>10977.099999999999</v>
      </c>
      <c r="F43" s="44">
        <f t="shared" si="1"/>
        <v>0.38677636446918706</v>
      </c>
    </row>
    <row r="44" spans="2:6" x14ac:dyDescent="0.25">
      <c r="B44" s="16" t="s">
        <v>2</v>
      </c>
      <c r="C44" s="17">
        <v>879695</v>
      </c>
      <c r="D44" s="17">
        <v>924269</v>
      </c>
      <c r="E44" s="17">
        <v>254052.61</v>
      </c>
      <c r="F44" s="45">
        <f t="shared" si="1"/>
        <v>0.27486869082485726</v>
      </c>
    </row>
    <row r="45" spans="2:6" x14ac:dyDescent="0.25">
      <c r="B45" s="16" t="s">
        <v>3</v>
      </c>
      <c r="C45" s="17">
        <v>0</v>
      </c>
      <c r="D45" s="17">
        <v>5648</v>
      </c>
      <c r="E45" s="17">
        <v>5648</v>
      </c>
      <c r="F45" s="45">
        <f t="shared" si="1"/>
        <v>1</v>
      </c>
    </row>
    <row r="46" spans="2:6" x14ac:dyDescent="0.25">
      <c r="B46" s="16" t="s">
        <v>4</v>
      </c>
      <c r="C46" s="17">
        <v>0</v>
      </c>
      <c r="D46" s="17">
        <v>4000</v>
      </c>
      <c r="E46" s="17">
        <v>0</v>
      </c>
      <c r="F46" s="45" t="str">
        <f t="shared" si="1"/>
        <v>0%</v>
      </c>
    </row>
    <row r="47" spans="2:6" x14ac:dyDescent="0.25">
      <c r="B47" s="16" t="s">
        <v>5</v>
      </c>
      <c r="C47" s="17">
        <v>0</v>
      </c>
      <c r="D47" s="17">
        <v>339343</v>
      </c>
      <c r="E47" s="17">
        <v>339343</v>
      </c>
      <c r="F47" s="45">
        <f t="shared" si="1"/>
        <v>1</v>
      </c>
    </row>
    <row r="48" spans="2:6" x14ac:dyDescent="0.25">
      <c r="B48" s="16" t="s">
        <v>6</v>
      </c>
      <c r="C48" s="17">
        <v>0</v>
      </c>
      <c r="D48" s="17">
        <v>253690</v>
      </c>
      <c r="E48" s="17">
        <v>0</v>
      </c>
      <c r="F48" s="45" t="str">
        <f t="shared" si="1"/>
        <v>0%</v>
      </c>
    </row>
    <row r="49" spans="1:6" x14ac:dyDescent="0.25">
      <c r="B49" s="16" t="s">
        <v>7</v>
      </c>
      <c r="C49" s="17">
        <v>0</v>
      </c>
      <c r="D49" s="17">
        <v>35000</v>
      </c>
      <c r="E49" s="17">
        <v>0</v>
      </c>
      <c r="F49" s="45" t="str">
        <f t="shared" si="1"/>
        <v>0%</v>
      </c>
    </row>
    <row r="50" spans="1:6" x14ac:dyDescent="0.25">
      <c r="B50" s="16" t="s">
        <v>8</v>
      </c>
      <c r="C50" s="17">
        <v>0</v>
      </c>
      <c r="D50" s="17">
        <v>125613</v>
      </c>
      <c r="E50" s="17">
        <v>124757</v>
      </c>
      <c r="F50" s="45">
        <f t="shared" si="1"/>
        <v>0.99318541870666255</v>
      </c>
    </row>
    <row r="51" spans="1:6" x14ac:dyDescent="0.25">
      <c r="B51" s="16" t="s">
        <v>9</v>
      </c>
      <c r="C51" s="17">
        <v>0</v>
      </c>
      <c r="D51" s="17">
        <v>12879</v>
      </c>
      <c r="E51" s="17">
        <v>6980.58</v>
      </c>
      <c r="F51" s="45">
        <f t="shared" si="1"/>
        <v>0.54201257861635221</v>
      </c>
    </row>
    <row r="52" spans="1:6" x14ac:dyDescent="0.25">
      <c r="B52" s="16" t="s">
        <v>10</v>
      </c>
      <c r="C52" s="17">
        <v>3667150</v>
      </c>
      <c r="D52" s="17">
        <v>6216956</v>
      </c>
      <c r="E52" s="17">
        <v>2313851.9900000002</v>
      </c>
      <c r="F52" s="45">
        <f t="shared" si="1"/>
        <v>0.37218407046792679</v>
      </c>
    </row>
    <row r="53" spans="1:6" x14ac:dyDescent="0.25">
      <c r="B53" s="16" t="s">
        <v>11</v>
      </c>
      <c r="C53" s="17">
        <v>2705954</v>
      </c>
      <c r="D53" s="17">
        <v>6266048</v>
      </c>
      <c r="E53" s="17">
        <v>1844507.0600000003</v>
      </c>
      <c r="F53" s="45">
        <f t="shared" si="1"/>
        <v>0.29436529372261439</v>
      </c>
    </row>
    <row r="54" spans="1:6" x14ac:dyDescent="0.25">
      <c r="B54" s="5" t="s">
        <v>19</v>
      </c>
      <c r="C54" s="6">
        <f>+C42+C33+C21+C18+C6</f>
        <v>266217660</v>
      </c>
      <c r="D54" s="6">
        <f t="shared" ref="D54:E54" si="6">+D42+D33+D21+D18+D6</f>
        <v>331444271</v>
      </c>
      <c r="E54" s="6">
        <f t="shared" si="6"/>
        <v>164977396.28</v>
      </c>
      <c r="F54" s="39">
        <f t="shared" si="1"/>
        <v>0.49775304844535989</v>
      </c>
    </row>
    <row r="55" spans="1:6" x14ac:dyDescent="0.25">
      <c r="B55" s="1" t="s">
        <v>24</v>
      </c>
    </row>
    <row r="57" spans="1:6" x14ac:dyDescent="0.25">
      <c r="A57" s="1"/>
      <c r="B57" s="33" t="s">
        <v>25</v>
      </c>
    </row>
    <row r="58" spans="1:6" ht="5.0999999999999996" customHeight="1" x14ac:dyDescent="0.25">
      <c r="A58" s="1"/>
      <c r="B58" s="33"/>
    </row>
    <row r="59" spans="1:6" x14ac:dyDescent="0.25">
      <c r="A59" s="1"/>
      <c r="B59" s="33" t="s">
        <v>26</v>
      </c>
    </row>
    <row r="60" spans="1:6" x14ac:dyDescent="0.25">
      <c r="A60" s="1"/>
      <c r="B60" s="33" t="s">
        <v>27</v>
      </c>
    </row>
    <row r="61" spans="1:6" x14ac:dyDescent="0.25">
      <c r="A61" s="1"/>
      <c r="B61" s="33" t="s">
        <v>28</v>
      </c>
    </row>
    <row r="62" spans="1:6" x14ac:dyDescent="0.25">
      <c r="A62" s="1"/>
      <c r="B62" s="33" t="s">
        <v>29</v>
      </c>
    </row>
  </sheetData>
  <mergeCells count="1">
    <mergeCell ref="B2:F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&amp;CPágina 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showGridLines="0" zoomScaleNormal="100" workbookViewId="0"/>
  </sheetViews>
  <sheetFormatPr baseColWidth="10" defaultRowHeight="15" x14ac:dyDescent="0.25"/>
  <cols>
    <col min="2" max="2" width="68.140625" customWidth="1"/>
    <col min="5" max="5" width="13.42578125" customWidth="1"/>
  </cols>
  <sheetData>
    <row r="2" spans="1:6" ht="70.5" customHeight="1" x14ac:dyDescent="0.25">
      <c r="B2" s="49" t="s">
        <v>22</v>
      </c>
      <c r="C2" s="49"/>
      <c r="D2" s="49"/>
      <c r="E2" s="49"/>
      <c r="F2" s="49"/>
    </row>
    <row r="5" spans="1:6" ht="38.25" x14ac:dyDescent="0.25">
      <c r="B5" s="9" t="s">
        <v>20</v>
      </c>
      <c r="C5" s="9" t="s">
        <v>17</v>
      </c>
      <c r="D5" s="9" t="s">
        <v>18</v>
      </c>
      <c r="E5" s="13" t="s">
        <v>23</v>
      </c>
      <c r="F5" s="13" t="s">
        <v>21</v>
      </c>
    </row>
    <row r="6" spans="1:6" x14ac:dyDescent="0.25">
      <c r="B6" s="3" t="s">
        <v>16</v>
      </c>
      <c r="C6" s="4">
        <f>+SUM(C7:C8)</f>
        <v>16066664</v>
      </c>
      <c r="D6" s="4">
        <f t="shared" ref="D6:E6" si="0">+SUM(D7:D8)</f>
        <v>16066664</v>
      </c>
      <c r="E6" s="4">
        <f t="shared" si="0"/>
        <v>8886355.8199999984</v>
      </c>
      <c r="F6" s="7">
        <f>IF(E6=0,"0%",E6/D6)</f>
        <v>0.55309277769174725</v>
      </c>
    </row>
    <row r="7" spans="1:6" x14ac:dyDescent="0.25">
      <c r="B7" s="14" t="s">
        <v>1</v>
      </c>
      <c r="C7" s="15">
        <v>2390291</v>
      </c>
      <c r="D7" s="15">
        <v>2390291</v>
      </c>
      <c r="E7" s="15">
        <v>805222.54</v>
      </c>
      <c r="F7" s="29">
        <f>IF(E7=0,"0%",E7/D7)</f>
        <v>0.3368721799981676</v>
      </c>
    </row>
    <row r="8" spans="1:6" x14ac:dyDescent="0.25">
      <c r="B8" s="18" t="s">
        <v>2</v>
      </c>
      <c r="C8" s="19">
        <v>13676373</v>
      </c>
      <c r="D8" s="19">
        <v>13676373</v>
      </c>
      <c r="E8" s="19">
        <v>8081133.2799999984</v>
      </c>
      <c r="F8" s="30">
        <f>IF(E8=0,"0%",E8/D8)</f>
        <v>0.59088277864313865</v>
      </c>
    </row>
    <row r="9" spans="1:6" x14ac:dyDescent="0.25">
      <c r="B9" s="5" t="s">
        <v>19</v>
      </c>
      <c r="C9" s="6">
        <f>+C6</f>
        <v>16066664</v>
      </c>
      <c r="D9" s="6">
        <f t="shared" ref="D9:E9" si="1">+D6</f>
        <v>16066664</v>
      </c>
      <c r="E9" s="6">
        <f t="shared" si="1"/>
        <v>8886355.8199999984</v>
      </c>
      <c r="F9" s="8">
        <f>IF(E9=0,"0%",E9/D9)</f>
        <v>0.55309277769174725</v>
      </c>
    </row>
    <row r="10" spans="1:6" x14ac:dyDescent="0.25">
      <c r="B10" s="1" t="s">
        <v>24</v>
      </c>
    </row>
    <row r="12" spans="1:6" x14ac:dyDescent="0.25">
      <c r="A12" s="1"/>
      <c r="B12" s="33" t="s">
        <v>25</v>
      </c>
    </row>
    <row r="13" spans="1:6" ht="5.0999999999999996" customHeight="1" x14ac:dyDescent="0.25">
      <c r="A13" s="1"/>
      <c r="B13" s="33"/>
    </row>
    <row r="14" spans="1:6" x14ac:dyDescent="0.25">
      <c r="A14" s="1"/>
      <c r="B14" s="33" t="s">
        <v>26</v>
      </c>
    </row>
    <row r="15" spans="1:6" x14ac:dyDescent="0.25">
      <c r="A15" s="1"/>
      <c r="B15" s="33" t="s">
        <v>27</v>
      </c>
    </row>
    <row r="16" spans="1:6" x14ac:dyDescent="0.25">
      <c r="A16" s="1"/>
      <c r="B16" s="33" t="s">
        <v>28</v>
      </c>
    </row>
    <row r="17" spans="1:2" x14ac:dyDescent="0.25">
      <c r="A17" s="1"/>
      <c r="B17" s="33" t="s">
        <v>29</v>
      </c>
    </row>
  </sheetData>
  <mergeCells count="1">
    <mergeCell ref="B2:F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&amp;CPágina 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8"/>
  <sheetViews>
    <sheetView showGridLines="0" zoomScaleNormal="100" workbookViewId="0">
      <selection activeCell="B5" sqref="B5"/>
    </sheetView>
  </sheetViews>
  <sheetFormatPr baseColWidth="10" defaultRowHeight="15" x14ac:dyDescent="0.25"/>
  <cols>
    <col min="2" max="2" width="85.28515625" bestFit="1" customWidth="1"/>
    <col min="5" max="5" width="12.28515625" customWidth="1"/>
  </cols>
  <sheetData>
    <row r="2" spans="2:6" ht="60" customHeight="1" x14ac:dyDescent="0.25">
      <c r="B2" s="49" t="s">
        <v>22</v>
      </c>
      <c r="C2" s="49"/>
      <c r="D2" s="49"/>
      <c r="E2" s="49"/>
      <c r="F2" s="49"/>
    </row>
    <row r="5" spans="2:6" ht="38.25" x14ac:dyDescent="0.25">
      <c r="B5" s="9" t="s">
        <v>20</v>
      </c>
      <c r="C5" s="9" t="s">
        <v>17</v>
      </c>
      <c r="D5" s="9" t="s">
        <v>18</v>
      </c>
      <c r="E5" s="13" t="s">
        <v>23</v>
      </c>
      <c r="F5" s="13" t="s">
        <v>21</v>
      </c>
    </row>
    <row r="6" spans="2:6" x14ac:dyDescent="0.25">
      <c r="B6" s="3" t="s">
        <v>0</v>
      </c>
      <c r="C6" s="4">
        <f>SUM(C7:C9)</f>
        <v>0</v>
      </c>
      <c r="D6" s="4">
        <f>SUM(D7:D9)</f>
        <v>649549</v>
      </c>
      <c r="E6" s="4">
        <f>SUM(E7:E9)</f>
        <v>260726.5</v>
      </c>
      <c r="F6" s="34">
        <f t="shared" ref="F6:F14" si="0">IF(E6=0,"0%",E6/D6)</f>
        <v>0.40139619951689559</v>
      </c>
    </row>
    <row r="7" spans="2:6" x14ac:dyDescent="0.25">
      <c r="B7" s="32" t="s">
        <v>1</v>
      </c>
      <c r="C7" s="17">
        <v>0</v>
      </c>
      <c r="D7" s="17">
        <v>5000</v>
      </c>
      <c r="E7" s="17">
        <v>4501.5</v>
      </c>
      <c r="F7" s="45">
        <f t="shared" si="0"/>
        <v>0.90029999999999999</v>
      </c>
    </row>
    <row r="8" spans="2:6" x14ac:dyDescent="0.25">
      <c r="B8" s="32" t="s">
        <v>2</v>
      </c>
      <c r="C8" s="17">
        <v>0</v>
      </c>
      <c r="D8" s="17">
        <v>16000</v>
      </c>
      <c r="E8" s="17">
        <v>5347</v>
      </c>
      <c r="F8" s="45">
        <f t="shared" si="0"/>
        <v>0.33418750000000003</v>
      </c>
    </row>
    <row r="9" spans="2:6" x14ac:dyDescent="0.25">
      <c r="B9" s="32" t="s">
        <v>11</v>
      </c>
      <c r="C9" s="17">
        <v>0</v>
      </c>
      <c r="D9" s="17">
        <v>628549</v>
      </c>
      <c r="E9" s="17">
        <v>250878</v>
      </c>
      <c r="F9" s="45">
        <f t="shared" si="0"/>
        <v>0.39913833289051448</v>
      </c>
    </row>
    <row r="10" spans="2:6" x14ac:dyDescent="0.25">
      <c r="B10" s="3" t="s">
        <v>13</v>
      </c>
      <c r="C10" s="4">
        <f>SUM(C11:C21)</f>
        <v>0</v>
      </c>
      <c r="D10" s="4">
        <f t="shared" ref="D10:E10" si="1">SUM(D11:D21)</f>
        <v>213973707</v>
      </c>
      <c r="E10" s="4">
        <f t="shared" si="1"/>
        <v>152571166.91000003</v>
      </c>
      <c r="F10" s="34">
        <f t="shared" si="0"/>
        <v>0.71303698500676083</v>
      </c>
    </row>
    <row r="11" spans="2:6" x14ac:dyDescent="0.25">
      <c r="B11" s="31" t="s">
        <v>1</v>
      </c>
      <c r="C11" s="15">
        <v>0</v>
      </c>
      <c r="D11" s="15">
        <v>19329207</v>
      </c>
      <c r="E11" s="15">
        <v>11787371.950000005</v>
      </c>
      <c r="F11" s="44">
        <f t="shared" si="0"/>
        <v>0.60982180748542891</v>
      </c>
    </row>
    <row r="12" spans="2:6" x14ac:dyDescent="0.25">
      <c r="B12" s="32" t="s">
        <v>2</v>
      </c>
      <c r="C12" s="17">
        <v>0</v>
      </c>
      <c r="D12" s="17">
        <v>38489101</v>
      </c>
      <c r="E12" s="17">
        <v>25113035.519999992</v>
      </c>
      <c r="F12" s="45">
        <f t="shared" si="0"/>
        <v>0.65247134558949538</v>
      </c>
    </row>
    <row r="13" spans="2:6" x14ac:dyDescent="0.25">
      <c r="B13" s="32" t="s">
        <v>3</v>
      </c>
      <c r="C13" s="17">
        <v>0</v>
      </c>
      <c r="D13" s="17">
        <v>12073978</v>
      </c>
      <c r="E13" s="17">
        <v>5875496.4800000004</v>
      </c>
      <c r="F13" s="45">
        <f t="shared" si="0"/>
        <v>0.48662474621040391</v>
      </c>
    </row>
    <row r="14" spans="2:6" x14ac:dyDescent="0.25">
      <c r="B14" s="32" t="s">
        <v>4</v>
      </c>
      <c r="C14" s="17">
        <v>0</v>
      </c>
      <c r="D14" s="17">
        <v>1307754</v>
      </c>
      <c r="E14" s="17">
        <v>996353.18</v>
      </c>
      <c r="F14" s="45">
        <f t="shared" si="0"/>
        <v>0.76188119478128158</v>
      </c>
    </row>
    <row r="15" spans="2:6" x14ac:dyDescent="0.25">
      <c r="B15" s="32" t="s">
        <v>5</v>
      </c>
      <c r="C15" s="17">
        <v>0</v>
      </c>
      <c r="D15" s="17">
        <v>8133554</v>
      </c>
      <c r="E15" s="17">
        <v>3729050.7200000011</v>
      </c>
      <c r="F15" s="45">
        <f t="shared" ref="F15:F16" si="2">IF(E15=0,"0%",E15/D15)</f>
        <v>0.45847740360486955</v>
      </c>
    </row>
    <row r="16" spans="2:6" x14ac:dyDescent="0.25">
      <c r="B16" s="32" t="s">
        <v>6</v>
      </c>
      <c r="C16" s="17">
        <v>0</v>
      </c>
      <c r="D16" s="17">
        <v>12964035</v>
      </c>
      <c r="E16" s="17">
        <v>8927774.5199999996</v>
      </c>
      <c r="F16" s="45">
        <f t="shared" si="2"/>
        <v>0.68865708245928059</v>
      </c>
    </row>
    <row r="17" spans="2:6" x14ac:dyDescent="0.25">
      <c r="B17" s="32" t="s">
        <v>7</v>
      </c>
      <c r="C17" s="17">
        <v>0</v>
      </c>
      <c r="D17" s="17">
        <v>27028</v>
      </c>
      <c r="E17" s="17">
        <v>25551.559999999998</v>
      </c>
      <c r="F17" s="45">
        <f t="shared" ref="F17:F23" si="3">IF(E17=0,"0%",E17/D17)</f>
        <v>0.94537368654728426</v>
      </c>
    </row>
    <row r="18" spans="2:6" x14ac:dyDescent="0.25">
      <c r="B18" s="32" t="s">
        <v>8</v>
      </c>
      <c r="C18" s="17">
        <v>0</v>
      </c>
      <c r="D18" s="17">
        <v>272481</v>
      </c>
      <c r="E18" s="17">
        <v>268687.10000000003</v>
      </c>
      <c r="F18" s="45">
        <f t="shared" si="3"/>
        <v>0.98607646037705399</v>
      </c>
    </row>
    <row r="19" spans="2:6" x14ac:dyDescent="0.25">
      <c r="B19" s="32" t="s">
        <v>9</v>
      </c>
      <c r="C19" s="17">
        <v>0</v>
      </c>
      <c r="D19" s="17">
        <v>1659892</v>
      </c>
      <c r="E19" s="17">
        <v>1607303.9600000002</v>
      </c>
      <c r="F19" s="45">
        <f t="shared" si="3"/>
        <v>0.96831839661857533</v>
      </c>
    </row>
    <row r="20" spans="2:6" x14ac:dyDescent="0.25">
      <c r="B20" s="32" t="s">
        <v>10</v>
      </c>
      <c r="C20" s="17">
        <v>0</v>
      </c>
      <c r="D20" s="17">
        <v>11771946</v>
      </c>
      <c r="E20" s="17">
        <v>9246470.6100000013</v>
      </c>
      <c r="F20" s="45">
        <f t="shared" si="3"/>
        <v>0.78546661783871596</v>
      </c>
    </row>
    <row r="21" spans="2:6" x14ac:dyDescent="0.25">
      <c r="B21" s="32" t="s">
        <v>11</v>
      </c>
      <c r="C21" s="17">
        <v>0</v>
      </c>
      <c r="D21" s="17">
        <v>107944731</v>
      </c>
      <c r="E21" s="17">
        <v>84994071.310000002</v>
      </c>
      <c r="F21" s="45">
        <f t="shared" si="3"/>
        <v>0.78738508607705926</v>
      </c>
    </row>
    <row r="22" spans="2:6" x14ac:dyDescent="0.25">
      <c r="B22" s="3" t="s">
        <v>15</v>
      </c>
      <c r="C22" s="4">
        <f>SUM(C23:C28)</f>
        <v>0</v>
      </c>
      <c r="D22" s="4">
        <f t="shared" ref="D22:E22" si="4">SUM(D23:D28)</f>
        <v>1811850</v>
      </c>
      <c r="E22" s="4">
        <f t="shared" si="4"/>
        <v>397576.2</v>
      </c>
      <c r="F22" s="34">
        <f t="shared" si="3"/>
        <v>0.2194310787316831</v>
      </c>
    </row>
    <row r="23" spans="2:6" x14ac:dyDescent="0.25">
      <c r="B23" s="32" t="s">
        <v>1</v>
      </c>
      <c r="C23" s="17">
        <v>0</v>
      </c>
      <c r="D23" s="17">
        <v>74092</v>
      </c>
      <c r="E23" s="17">
        <v>23232</v>
      </c>
      <c r="F23" s="45">
        <f t="shared" si="3"/>
        <v>0.31355611941910055</v>
      </c>
    </row>
    <row r="24" spans="2:6" x14ac:dyDescent="0.25">
      <c r="B24" s="32" t="s">
        <v>2</v>
      </c>
      <c r="C24" s="17">
        <v>0</v>
      </c>
      <c r="D24" s="17">
        <v>3845</v>
      </c>
      <c r="E24" s="17">
        <v>3105</v>
      </c>
      <c r="F24" s="45">
        <f t="shared" ref="F24:F26" si="5">IF(E24=0,"0%",E24/D24)</f>
        <v>0.80754226267880369</v>
      </c>
    </row>
    <row r="25" spans="2:6" x14ac:dyDescent="0.25">
      <c r="B25" s="32" t="s">
        <v>3</v>
      </c>
      <c r="C25" s="17">
        <v>0</v>
      </c>
      <c r="D25" s="17">
        <v>1313173</v>
      </c>
      <c r="E25" s="17">
        <v>1493</v>
      </c>
      <c r="F25" s="45">
        <f t="shared" si="5"/>
        <v>1.1369408295784332E-3</v>
      </c>
    </row>
    <row r="26" spans="2:6" x14ac:dyDescent="0.25">
      <c r="B26" s="32" t="s">
        <v>4</v>
      </c>
      <c r="C26" s="17">
        <v>0</v>
      </c>
      <c r="D26" s="17">
        <v>293</v>
      </c>
      <c r="E26" s="17">
        <v>0</v>
      </c>
      <c r="F26" s="45" t="str">
        <f t="shared" si="5"/>
        <v>0%</v>
      </c>
    </row>
    <row r="27" spans="2:6" x14ac:dyDescent="0.25">
      <c r="B27" s="32" t="s">
        <v>6</v>
      </c>
      <c r="C27" s="17">
        <v>0</v>
      </c>
      <c r="D27" s="17">
        <v>600</v>
      </c>
      <c r="E27" s="17">
        <v>600</v>
      </c>
      <c r="F27" s="45">
        <f t="shared" ref="F27:F40" si="6">IF(E27=0,"0%",E27/D27)</f>
        <v>1</v>
      </c>
    </row>
    <row r="28" spans="2:6" x14ac:dyDescent="0.25">
      <c r="B28" s="32" t="s">
        <v>11</v>
      </c>
      <c r="C28" s="17">
        <v>0</v>
      </c>
      <c r="D28" s="17">
        <v>419847</v>
      </c>
      <c r="E28" s="17">
        <v>369146.2</v>
      </c>
      <c r="F28" s="45">
        <f t="shared" si="6"/>
        <v>0.87923981831476705</v>
      </c>
    </row>
    <row r="29" spans="2:6" x14ac:dyDescent="0.25">
      <c r="B29" s="3" t="s">
        <v>16</v>
      </c>
      <c r="C29" s="4">
        <f>SUM(C30:C39)</f>
        <v>0</v>
      </c>
      <c r="D29" s="4">
        <f t="shared" ref="D29:E29" si="7">SUM(D30:D39)</f>
        <v>11953164</v>
      </c>
      <c r="E29" s="4">
        <f t="shared" si="7"/>
        <v>5106914.5200000014</v>
      </c>
      <c r="F29" s="34">
        <f t="shared" si="6"/>
        <v>0.42724374232629969</v>
      </c>
    </row>
    <row r="30" spans="2:6" x14ac:dyDescent="0.25">
      <c r="B30" s="31" t="s">
        <v>1</v>
      </c>
      <c r="C30" s="15">
        <v>0</v>
      </c>
      <c r="D30" s="15">
        <v>872837</v>
      </c>
      <c r="E30" s="15">
        <v>480632.42</v>
      </c>
      <c r="F30" s="44">
        <f t="shared" si="6"/>
        <v>0.55065541447028477</v>
      </c>
    </row>
    <row r="31" spans="2:6" x14ac:dyDescent="0.25">
      <c r="B31" s="32" t="s">
        <v>2</v>
      </c>
      <c r="C31" s="17">
        <v>0</v>
      </c>
      <c r="D31" s="17">
        <v>1266647</v>
      </c>
      <c r="E31" s="17">
        <v>808457.7</v>
      </c>
      <c r="F31" s="45">
        <f t="shared" si="6"/>
        <v>0.63826598886666919</v>
      </c>
    </row>
    <row r="32" spans="2:6" x14ac:dyDescent="0.25">
      <c r="B32" s="32" t="s">
        <v>3</v>
      </c>
      <c r="C32" s="17">
        <v>0</v>
      </c>
      <c r="D32" s="17">
        <v>1320141</v>
      </c>
      <c r="E32" s="17">
        <v>152670.55000000002</v>
      </c>
      <c r="F32" s="45">
        <f t="shared" si="6"/>
        <v>0.11564715435699673</v>
      </c>
    </row>
    <row r="33" spans="1:6" x14ac:dyDescent="0.25">
      <c r="B33" s="32" t="s">
        <v>4</v>
      </c>
      <c r="C33" s="17">
        <v>0</v>
      </c>
      <c r="D33" s="17">
        <v>49175</v>
      </c>
      <c r="E33" s="17">
        <v>7993.65</v>
      </c>
      <c r="F33" s="45">
        <f t="shared" si="6"/>
        <v>0.16255516014234875</v>
      </c>
    </row>
    <row r="34" spans="1:6" x14ac:dyDescent="0.25">
      <c r="B34" s="32" t="s">
        <v>5</v>
      </c>
      <c r="C34" s="17">
        <v>0</v>
      </c>
      <c r="D34" s="17">
        <v>287370</v>
      </c>
      <c r="E34" s="17">
        <v>167857.52</v>
      </c>
      <c r="F34" s="45">
        <f t="shared" si="6"/>
        <v>0.58411636566099445</v>
      </c>
    </row>
    <row r="35" spans="1:6" x14ac:dyDescent="0.25">
      <c r="B35" s="32" t="s">
        <v>6</v>
      </c>
      <c r="C35" s="17">
        <v>0</v>
      </c>
      <c r="D35" s="17">
        <v>189399</v>
      </c>
      <c r="E35" s="17">
        <v>3800</v>
      </c>
      <c r="F35" s="45">
        <f t="shared" si="6"/>
        <v>2.0063463904244478E-2</v>
      </c>
    </row>
    <row r="36" spans="1:6" x14ac:dyDescent="0.25">
      <c r="B36" s="32" t="s">
        <v>7</v>
      </c>
      <c r="C36" s="17">
        <v>0</v>
      </c>
      <c r="D36" s="17">
        <v>110262</v>
      </c>
      <c r="E36" s="17">
        <v>22863.199999999997</v>
      </c>
      <c r="F36" s="45">
        <f t="shared" si="6"/>
        <v>0.20735339464185301</v>
      </c>
    </row>
    <row r="37" spans="1:6" x14ac:dyDescent="0.25">
      <c r="B37" s="32" t="s">
        <v>8</v>
      </c>
      <c r="C37" s="17">
        <v>0</v>
      </c>
      <c r="D37" s="17">
        <v>465</v>
      </c>
      <c r="E37" s="17">
        <v>465</v>
      </c>
      <c r="F37" s="45">
        <f t="shared" si="6"/>
        <v>1</v>
      </c>
    </row>
    <row r="38" spans="1:6" x14ac:dyDescent="0.25">
      <c r="B38" s="32" t="s">
        <v>10</v>
      </c>
      <c r="C38" s="17">
        <v>0</v>
      </c>
      <c r="D38" s="17">
        <v>1733285</v>
      </c>
      <c r="E38" s="17">
        <v>730545.66000000015</v>
      </c>
      <c r="F38" s="45">
        <f t="shared" si="6"/>
        <v>0.42148040281892485</v>
      </c>
    </row>
    <row r="39" spans="1:6" x14ac:dyDescent="0.25">
      <c r="B39" s="32" t="s">
        <v>11</v>
      </c>
      <c r="C39" s="17">
        <v>0</v>
      </c>
      <c r="D39" s="17">
        <v>6123583</v>
      </c>
      <c r="E39" s="17">
        <v>2731628.8200000008</v>
      </c>
      <c r="F39" s="45">
        <f t="shared" si="6"/>
        <v>0.44608341554282854</v>
      </c>
    </row>
    <row r="40" spans="1:6" x14ac:dyDescent="0.25">
      <c r="B40" s="5" t="s">
        <v>19</v>
      </c>
      <c r="C40" s="6">
        <f>+C29+C22+C10+C6</f>
        <v>0</v>
      </c>
      <c r="D40" s="6">
        <f>+D29+D22+D10+D6</f>
        <v>228388270</v>
      </c>
      <c r="E40" s="6">
        <f>+E29+E22+E10+E6</f>
        <v>158336384.13000003</v>
      </c>
      <c r="F40" s="39">
        <f t="shared" si="6"/>
        <v>0.69327721660136055</v>
      </c>
    </row>
    <row r="41" spans="1:6" x14ac:dyDescent="0.25">
      <c r="B41" s="1" t="s">
        <v>24</v>
      </c>
    </row>
    <row r="43" spans="1:6" x14ac:dyDescent="0.25">
      <c r="A43" s="1"/>
      <c r="B43" s="33" t="s">
        <v>25</v>
      </c>
    </row>
    <row r="44" spans="1:6" ht="5.0999999999999996" customHeight="1" x14ac:dyDescent="0.25">
      <c r="A44" s="1"/>
      <c r="B44" s="33"/>
    </row>
    <row r="45" spans="1:6" x14ac:dyDescent="0.25">
      <c r="A45" s="1"/>
      <c r="B45" s="33" t="s">
        <v>26</v>
      </c>
    </row>
    <row r="46" spans="1:6" x14ac:dyDescent="0.25">
      <c r="A46" s="1"/>
      <c r="B46" s="33" t="s">
        <v>27</v>
      </c>
    </row>
    <row r="47" spans="1:6" x14ac:dyDescent="0.25">
      <c r="A47" s="1"/>
      <c r="B47" s="33" t="s">
        <v>28</v>
      </c>
    </row>
    <row r="48" spans="1:6" x14ac:dyDescent="0.25">
      <c r="A48" s="1"/>
      <c r="B48" s="33" t="s">
        <v>29</v>
      </c>
    </row>
  </sheetData>
  <mergeCells count="1">
    <mergeCell ref="B2:F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TODA FUENTE</vt:lpstr>
      <vt:lpstr>RO</vt:lpstr>
      <vt:lpstr>RDR</vt:lpstr>
      <vt:lpstr>ROOC</vt:lpstr>
      <vt:lpstr>DYT</vt:lpstr>
      <vt:lpstr>DYT!Área_de_impresión</vt:lpstr>
      <vt:lpstr>RDR!Área_de_impresión</vt:lpstr>
      <vt:lpstr>RO!Área_de_impresión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2014-08-13T22:07:19Z</cp:lastPrinted>
  <dcterms:created xsi:type="dcterms:W3CDTF">2013-07-12T22:51:31Z</dcterms:created>
  <dcterms:modified xsi:type="dcterms:W3CDTF">2014-11-07T20:40:57Z</dcterms:modified>
</cp:coreProperties>
</file>