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DYT!$B$2:$F$42</definedName>
    <definedName name="_xlnm.Print_Area" localSheetId="2">RDR!$B$2:$F$55</definedName>
    <definedName name="_xlnm.Print_Area" localSheetId="1">RO!$B$2:$F$65</definedName>
    <definedName name="_xlnm.Print_Area" localSheetId="3">ROOC!$B$2:$F$10</definedName>
    <definedName name="_xlnm.Print_Area" localSheetId="0">'TODA FUENTE'!$B$2:$F$68</definedName>
  </definedNames>
  <calcPr calcId="145621"/>
</workbook>
</file>

<file path=xl/calcChain.xml><?xml version="1.0" encoding="utf-8"?>
<calcChain xmlns="http://schemas.openxmlformats.org/spreadsheetml/2006/main">
  <c r="F35" i="5" l="1"/>
  <c r="F36" i="5"/>
  <c r="F58" i="2"/>
  <c r="F57" i="2"/>
  <c r="F48" i="2"/>
  <c r="C52" i="2"/>
  <c r="C64" i="2" s="1"/>
  <c r="D52" i="2"/>
  <c r="D64" i="2" s="1"/>
  <c r="E52" i="2"/>
  <c r="E64" i="2" s="1"/>
  <c r="F22" i="2"/>
  <c r="C29" i="2"/>
  <c r="D29" i="2"/>
  <c r="E29" i="2"/>
  <c r="F26" i="1"/>
  <c r="F25" i="1"/>
  <c r="F24" i="1"/>
  <c r="C29" i="1"/>
  <c r="D29" i="1"/>
  <c r="E29" i="1"/>
  <c r="F49" i="3" l="1"/>
  <c r="F46" i="2"/>
  <c r="F51" i="1"/>
  <c r="C55" i="1"/>
  <c r="D55" i="1"/>
  <c r="E55" i="1"/>
  <c r="E29" i="5" l="1"/>
  <c r="D29" i="5"/>
  <c r="C29" i="5"/>
  <c r="E22" i="5"/>
  <c r="D22" i="5"/>
  <c r="C22" i="5"/>
  <c r="E10" i="5"/>
  <c r="D10" i="5"/>
  <c r="C10" i="5"/>
  <c r="E42" i="3"/>
  <c r="D42" i="3"/>
  <c r="C42" i="3"/>
  <c r="E33" i="3"/>
  <c r="D33" i="3"/>
  <c r="C33" i="3"/>
  <c r="E21" i="3"/>
  <c r="D21" i="3"/>
  <c r="C21" i="3"/>
  <c r="F47" i="3" l="1"/>
  <c r="F46" i="3"/>
  <c r="F45" i="3"/>
  <c r="F41" i="3"/>
  <c r="F40" i="3"/>
  <c r="F39" i="3"/>
  <c r="F38" i="3"/>
  <c r="F37" i="3"/>
  <c r="F36" i="3"/>
  <c r="F35" i="3"/>
  <c r="F48" i="1"/>
  <c r="F47" i="1"/>
  <c r="F26" i="5" l="1"/>
  <c r="F25" i="5"/>
  <c r="F24" i="5"/>
  <c r="F16" i="5"/>
  <c r="F15" i="5"/>
  <c r="F40" i="5"/>
  <c r="F39" i="5"/>
  <c r="F38" i="5"/>
  <c r="F37" i="5"/>
  <c r="F34" i="5"/>
  <c r="F33" i="5"/>
  <c r="F32" i="5"/>
  <c r="F31" i="5"/>
  <c r="F30" i="5"/>
  <c r="F28" i="5"/>
  <c r="F27" i="5"/>
  <c r="F23" i="5"/>
  <c r="F21" i="5"/>
  <c r="F20" i="5"/>
  <c r="F19" i="5"/>
  <c r="F18" i="5"/>
  <c r="F17" i="5"/>
  <c r="F14" i="5"/>
  <c r="F13" i="5"/>
  <c r="F12" i="5"/>
  <c r="F11" i="5"/>
  <c r="F9" i="5"/>
  <c r="F8" i="5"/>
  <c r="F7" i="5"/>
  <c r="F8" i="4"/>
  <c r="F7" i="4"/>
  <c r="F53" i="3"/>
  <c r="F52" i="3"/>
  <c r="F51" i="3"/>
  <c r="F50" i="3"/>
  <c r="F48" i="3"/>
  <c r="F44" i="3"/>
  <c r="F43" i="3"/>
  <c r="F42" i="3"/>
  <c r="F34" i="3"/>
  <c r="F32" i="3"/>
  <c r="F31" i="3"/>
  <c r="F30" i="3"/>
  <c r="F29" i="3"/>
  <c r="F28" i="3"/>
  <c r="F27" i="3"/>
  <c r="F26" i="3"/>
  <c r="F25" i="3"/>
  <c r="F24" i="3"/>
  <c r="F23" i="3"/>
  <c r="F22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E6" i="5"/>
  <c r="E41" i="5" s="1"/>
  <c r="D6" i="5"/>
  <c r="D41" i="5" s="1"/>
  <c r="C6" i="5"/>
  <c r="C41" i="5" s="1"/>
  <c r="F50" i="1"/>
  <c r="F49" i="1"/>
  <c r="F63" i="2"/>
  <c r="F62" i="2"/>
  <c r="F61" i="2"/>
  <c r="F60" i="2"/>
  <c r="F59" i="2"/>
  <c r="F56" i="2"/>
  <c r="F55" i="2"/>
  <c r="F54" i="2"/>
  <c r="F53" i="2"/>
  <c r="F51" i="2"/>
  <c r="F50" i="2"/>
  <c r="F49" i="2"/>
  <c r="F47" i="2"/>
  <c r="F45" i="2"/>
  <c r="F44" i="2"/>
  <c r="F42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7" i="2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46" i="1"/>
  <c r="F45" i="1"/>
  <c r="F44" i="1"/>
  <c r="F42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5" l="1"/>
  <c r="F22" i="5"/>
  <c r="F55" i="1" l="1"/>
  <c r="E43" i="1"/>
  <c r="D43" i="1"/>
  <c r="C43" i="1"/>
  <c r="E18" i="1"/>
  <c r="D18" i="1"/>
  <c r="C18" i="1"/>
  <c r="F10" i="5" l="1"/>
  <c r="F29" i="5"/>
  <c r="F18" i="1"/>
  <c r="F43" i="1"/>
  <c r="F29" i="1"/>
  <c r="E6" i="4"/>
  <c r="E9" i="4" s="1"/>
  <c r="D6" i="4"/>
  <c r="D9" i="4" s="1"/>
  <c r="C6" i="4"/>
  <c r="C9" i="4" s="1"/>
  <c r="F33" i="3"/>
  <c r="F21" i="3"/>
  <c r="E18" i="3"/>
  <c r="D18" i="3"/>
  <c r="C18" i="3"/>
  <c r="E6" i="3"/>
  <c r="D6" i="3"/>
  <c r="C6" i="3"/>
  <c r="E43" i="2"/>
  <c r="D43" i="2"/>
  <c r="C43" i="2"/>
  <c r="E41" i="2"/>
  <c r="F41" i="2" s="1"/>
  <c r="D41" i="2"/>
  <c r="C41" i="2"/>
  <c r="E18" i="2"/>
  <c r="D18" i="2"/>
  <c r="C18" i="2"/>
  <c r="E6" i="2"/>
  <c r="D6" i="2"/>
  <c r="C6" i="2"/>
  <c r="E41" i="1"/>
  <c r="F41" i="1" s="1"/>
  <c r="D41" i="1"/>
  <c r="C41" i="1"/>
  <c r="E6" i="1"/>
  <c r="F6" i="1" s="1"/>
  <c r="D6" i="1"/>
  <c r="C6" i="1"/>
  <c r="D54" i="3" l="1"/>
  <c r="E54" i="3"/>
  <c r="C54" i="3"/>
  <c r="F18" i="2"/>
  <c r="F43" i="2"/>
  <c r="F18" i="3"/>
  <c r="F6" i="3"/>
  <c r="F29" i="2"/>
  <c r="F9" i="4"/>
  <c r="F6" i="4"/>
  <c r="F41" i="5"/>
  <c r="F52" i="2"/>
  <c r="F6" i="2"/>
  <c r="E67" i="1"/>
  <c r="D67" i="1"/>
  <c r="C67" i="1"/>
  <c r="F54" i="3" l="1"/>
  <c r="F64" i="2"/>
  <c r="F67" i="1"/>
</calcChain>
</file>

<file path=xl/sharedStrings.xml><?xml version="1.0" encoding="utf-8"?>
<sst xmlns="http://schemas.openxmlformats.org/spreadsheetml/2006/main" count="285" uniqueCount="44">
  <si>
    <t>1. PERSONAL Y OBLIGACIONES SOCIALES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</si>
  <si>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</si>
  <si>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</si>
  <si>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</si>
  <si>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</si>
  <si>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</si>
  <si>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</si>
  <si>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</si>
  <si>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0092. INCLUSION SOCIAL INTEGRAL DE LAS PERSONAS CON DISCAPACIDAD</t>
  </si>
  <si>
    <t>0104. REDUCCION DE LA MORTALIDAD POR EMERGENCIAS Y URGENCIAS MEDICAS</t>
  </si>
  <si>
    <t>9001. ACCIONES CENTRALES</t>
  </si>
  <si>
    <t>9002. ASIGNACIONES PRESUPUESTARIAS QUE NO RESULTAN EN PRODUCTOS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</si>
  <si>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</si>
  <si>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</si>
  <si>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</si>
  <si>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</si>
  <si>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</si>
  <si>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</si>
  <si>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</si>
  <si>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</si>
  <si>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</si>
  <si>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</si>
  <si>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DEVENGADO
AL 31.10.14</t>
  </si>
  <si>
    <t>Mediante DS N° 137-2014-EF, de fecha 11.06.14 se realizó la transferencia de 04 Unidades Ejecutoras al Pliego 137: Instituto de Gestión de Servicios de Salud - IGSS:</t>
  </si>
  <si>
    <t>020. HOSPITAL SERGIO BERNALES</t>
  </si>
  <si>
    <t>021. HOSPITAL CAYETANO HEREDIA</t>
  </si>
  <si>
    <t>027. HOSPITAL NACIONAL ARZOBISPO LOAYZA</t>
  </si>
  <si>
    <t>028. HOSPITAL NACIONAL DOS DE MAYO</t>
  </si>
  <si>
    <t>Fuente: SIAF-SP al Cierre de Noviembre del 2014</t>
  </si>
  <si>
    <t>/* Ejecución Presupuestal Devengado</t>
  </si>
  <si>
    <t>Mediante DS 242-2014-EF, de fecha 19.08.14 se realizó la transferencia de 01 una Unidad Ejecutora al Pliego 137: IGSS:</t>
  </si>
  <si>
    <t>139. INSTITUTO NACIONAL DE SALUD DEL NIÑO - SAN BORJA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</si>
  <si>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</si>
  <si>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</si>
  <si>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</si>
  <si>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</si>
  <si>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</si>
  <si>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</si>
  <si>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0068: REDUCCION DE VULNERABILIDAD Y ATENCION DE EMERGENCIAS POR DESASTRES</t>
  </si>
  <si>
    <t>0104: REDUCCION DE LA MORTALIDAD POR EMERGENCIAS Y URGENCIAS MEDICAS</t>
  </si>
  <si>
    <t>9001: ACCIONES CENTRALES</t>
  </si>
  <si>
    <t>9002: ASIGNACIONES PRESUPUESTARIAS QUE NO RESULTAN EN PRODUCTOS</t>
  </si>
  <si>
    <t>0092: INCLUSION SOCIAL INTEGRAL DE LAS PERSONAS CON DISCAPACIDAD</t>
  </si>
  <si>
    <t>EJECUCION DE LOS PROGRAMAS PRESUPUESTALES AL MES DE NOVIEMBRE DEL AÑO FISCAL 2014 DEL PLIEGO 011 MINSA - TODA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</si>
</sst>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3" fontId="0" fillId="0" borderId="0" xfId="0" applyNumberFormat="1"/>
    <xf numFmtId="0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9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42578125" style="1" customWidth="1"/>
    <col min="6" max="16384" width="11.42578125" style="1"/>
  </cols>
  <sheetData>
    <row r="2" spans="2:6" ht="51.75" customHeight="1" x14ac:dyDescent="0.25">
      <c r="B2" s="47" t="s">
        <v>43</v>
      </c>
      <c r="C2" s="47"/>
      <c r="D2" s="47"/>
      <c r="E2" s="47"/>
      <c r="F2" s="47"/>
    </row>
    <row r="5" spans="2:6" ht="38.25" x14ac:dyDescent="0.25">
      <c r="B5" s="9" t="s">
        <v>20</v>
      </c>
      <c r="C5" s="10" t="s">
        <v>17</v>
      </c>
      <c r="D5" s="10" t="s">
        <v>18</v>
      </c>
      <c r="E5" s="12" t="s">
        <v>22</v>
      </c>
      <c r="F5" s="11" t="s">
        <v>21</v>
      </c>
    </row>
    <row r="6" spans="2:6" x14ac:dyDescent="0.25">
      <c r="B6" s="3" t="s">
        <v>0</v>
      </c>
      <c r="C6" s="4">
        <f>SUM(C7:C17)</f>
        <v>1990302140</v>
      </c>
      <c r="D6" s="4">
        <f t="shared" ref="D6:E6" si="0">SUM(D7:D17)</f>
        <v>1765178170</v>
      </c>
      <c r="E6" s="4">
        <f t="shared" si="0"/>
        <v>1679306303</v>
      </c>
      <c r="F6" s="32">
        <f>IF(E6=0,"0%",E6/D6)</f>
        <v>0.95135229493575713</v>
      </c>
    </row>
    <row r="7" spans="2:6" x14ac:dyDescent="0.25">
      <c r="B7" s="21" t="s">
        <v>1</v>
      </c>
      <c r="C7" s="22">
        <v>65159868</v>
      </c>
      <c r="D7" s="22">
        <v>91838392</v>
      </c>
      <c r="E7" s="22">
        <v>89625706</v>
      </c>
      <c r="F7" s="33">
        <f t="shared" ref="F7:F67" si="1">IF(E7=0,"0%",E7/D7)</f>
        <v>0.97590674279227363</v>
      </c>
    </row>
    <row r="8" spans="2:6" x14ac:dyDescent="0.25">
      <c r="B8" s="23" t="s">
        <v>2</v>
      </c>
      <c r="C8" s="24">
        <v>101678189</v>
      </c>
      <c r="D8" s="24">
        <v>144731555</v>
      </c>
      <c r="E8" s="24">
        <v>141416565</v>
      </c>
      <c r="F8" s="34">
        <f t="shared" si="1"/>
        <v>0.97709559605021867</v>
      </c>
    </row>
    <row r="9" spans="2:6" x14ac:dyDescent="0.25">
      <c r="B9" s="23" t="s">
        <v>3</v>
      </c>
      <c r="C9" s="24">
        <v>48957780</v>
      </c>
      <c r="D9" s="24">
        <v>71919431</v>
      </c>
      <c r="E9" s="24">
        <v>70335270</v>
      </c>
      <c r="F9" s="34">
        <f t="shared" si="1"/>
        <v>0.97797311549920352</v>
      </c>
    </row>
    <row r="10" spans="2:6" x14ac:dyDescent="0.25">
      <c r="B10" s="23" t="s">
        <v>4</v>
      </c>
      <c r="C10" s="24">
        <v>14316813</v>
      </c>
      <c r="D10" s="24">
        <v>20763977</v>
      </c>
      <c r="E10" s="24">
        <v>20156860</v>
      </c>
      <c r="F10" s="34">
        <f t="shared" si="1"/>
        <v>0.97076104447620992</v>
      </c>
    </row>
    <row r="11" spans="2:6" x14ac:dyDescent="0.25">
      <c r="B11" s="23" t="s">
        <v>5</v>
      </c>
      <c r="C11" s="24">
        <v>41966743</v>
      </c>
      <c r="D11" s="24">
        <v>60157107</v>
      </c>
      <c r="E11" s="24">
        <v>58870057</v>
      </c>
      <c r="F11" s="34">
        <f t="shared" si="1"/>
        <v>0.97860518791237749</v>
      </c>
    </row>
    <row r="12" spans="2:6" x14ac:dyDescent="0.25">
      <c r="B12" s="23" t="s">
        <v>6</v>
      </c>
      <c r="C12" s="24">
        <v>13147707</v>
      </c>
      <c r="D12" s="24">
        <v>19202756</v>
      </c>
      <c r="E12" s="24">
        <v>18734148</v>
      </c>
      <c r="F12" s="34">
        <f t="shared" si="1"/>
        <v>0.97559683620413651</v>
      </c>
    </row>
    <row r="13" spans="2:6" x14ac:dyDescent="0.25">
      <c r="B13" s="23" t="s">
        <v>7</v>
      </c>
      <c r="C13" s="24">
        <v>7259650</v>
      </c>
      <c r="D13" s="24">
        <v>8468238</v>
      </c>
      <c r="E13" s="24">
        <v>7761510</v>
      </c>
      <c r="F13" s="34">
        <f t="shared" si="1"/>
        <v>0.91654367768123668</v>
      </c>
    </row>
    <row r="14" spans="2:6" x14ac:dyDescent="0.25">
      <c r="B14" s="23" t="s">
        <v>8</v>
      </c>
      <c r="C14" s="24">
        <v>11616116</v>
      </c>
      <c r="D14" s="24">
        <v>13899045</v>
      </c>
      <c r="E14" s="24">
        <v>12714375</v>
      </c>
      <c r="F14" s="34">
        <f t="shared" si="1"/>
        <v>0.91476608644694657</v>
      </c>
    </row>
    <row r="15" spans="2:6" x14ac:dyDescent="0.25">
      <c r="B15" s="23" t="s">
        <v>9</v>
      </c>
      <c r="C15" s="24">
        <v>22875642</v>
      </c>
      <c r="D15" s="24">
        <v>31055485</v>
      </c>
      <c r="E15" s="24">
        <v>30498673</v>
      </c>
      <c r="F15" s="34">
        <f t="shared" si="1"/>
        <v>0.98207041364834591</v>
      </c>
    </row>
    <row r="16" spans="2:6" x14ac:dyDescent="0.25">
      <c r="B16" s="23" t="s">
        <v>10</v>
      </c>
      <c r="C16" s="24">
        <v>1165767830</v>
      </c>
      <c r="D16" s="24">
        <v>777378318</v>
      </c>
      <c r="E16" s="24">
        <v>725661315</v>
      </c>
      <c r="F16" s="34">
        <f t="shared" si="1"/>
        <v>0.93347254251565071</v>
      </c>
    </row>
    <row r="17" spans="2:6" x14ac:dyDescent="0.25">
      <c r="B17" s="25" t="s">
        <v>11</v>
      </c>
      <c r="C17" s="26">
        <v>497555802</v>
      </c>
      <c r="D17" s="26">
        <v>525763866</v>
      </c>
      <c r="E17" s="26">
        <v>503531824</v>
      </c>
      <c r="F17" s="35">
        <f t="shared" si="1"/>
        <v>0.95771477760702561</v>
      </c>
    </row>
    <row r="18" spans="2:6" x14ac:dyDescent="0.25">
      <c r="B18" s="3" t="s">
        <v>12</v>
      </c>
      <c r="C18" s="4">
        <f>SUM(C19:C28)</f>
        <v>175722000</v>
      </c>
      <c r="D18" s="4">
        <f>SUM(D19:D28)</f>
        <v>264929339</v>
      </c>
      <c r="E18" s="4">
        <f>SUM(E19:E28)</f>
        <v>236731618</v>
      </c>
      <c r="F18" s="32">
        <f t="shared" si="1"/>
        <v>0.89356512530309073</v>
      </c>
    </row>
    <row r="19" spans="2:6" x14ac:dyDescent="0.25">
      <c r="B19" s="21" t="s">
        <v>32</v>
      </c>
      <c r="C19" s="22">
        <v>3000</v>
      </c>
      <c r="D19" s="22">
        <v>65635</v>
      </c>
      <c r="E19" s="22">
        <v>65586</v>
      </c>
      <c r="F19" s="33">
        <f t="shared" si="1"/>
        <v>0.99925344709377617</v>
      </c>
    </row>
    <row r="20" spans="2:6" x14ac:dyDescent="0.25">
      <c r="B20" s="23" t="s">
        <v>33</v>
      </c>
      <c r="C20" s="24">
        <v>9000</v>
      </c>
      <c r="D20" s="24">
        <v>118895</v>
      </c>
      <c r="E20" s="24">
        <v>116923</v>
      </c>
      <c r="F20" s="34">
        <f t="shared" si="1"/>
        <v>0.98341393666680688</v>
      </c>
    </row>
    <row r="21" spans="2:6" x14ac:dyDescent="0.25">
      <c r="B21" s="23" t="s">
        <v>34</v>
      </c>
      <c r="C21" s="24">
        <v>1500</v>
      </c>
      <c r="D21" s="24">
        <v>53757</v>
      </c>
      <c r="E21" s="24">
        <v>53752</v>
      </c>
      <c r="F21" s="34">
        <f t="shared" si="1"/>
        <v>0.99990698885726514</v>
      </c>
    </row>
    <row r="22" spans="2:6" x14ac:dyDescent="0.25">
      <c r="B22" s="23" t="s">
        <v>35</v>
      </c>
      <c r="C22" s="24">
        <v>0</v>
      </c>
      <c r="D22" s="24">
        <v>23602</v>
      </c>
      <c r="E22" s="24">
        <v>23600</v>
      </c>
      <c r="F22" s="34">
        <f t="shared" si="1"/>
        <v>0.99991526141852383</v>
      </c>
    </row>
    <row r="23" spans="2:6" x14ac:dyDescent="0.25">
      <c r="B23" s="23" t="s">
        <v>36</v>
      </c>
      <c r="C23" s="24">
        <v>6000</v>
      </c>
      <c r="D23" s="24">
        <v>41407</v>
      </c>
      <c r="E23" s="24">
        <v>41405</v>
      </c>
      <c r="F23" s="34">
        <f t="shared" si="1"/>
        <v>0.99995169898809377</v>
      </c>
    </row>
    <row r="24" spans="2:6" x14ac:dyDescent="0.25">
      <c r="B24" s="23" t="s">
        <v>37</v>
      </c>
      <c r="C24" s="24">
        <v>0</v>
      </c>
      <c r="D24" s="24">
        <v>17153</v>
      </c>
      <c r="E24" s="24">
        <v>17150</v>
      </c>
      <c r="F24" s="34">
        <f t="shared" si="1"/>
        <v>0.99982510348044074</v>
      </c>
    </row>
    <row r="25" spans="2:6" x14ac:dyDescent="0.25">
      <c r="B25" s="23" t="s">
        <v>38</v>
      </c>
      <c r="C25" s="24">
        <v>0</v>
      </c>
      <c r="D25" s="24">
        <v>4374</v>
      </c>
      <c r="E25" s="24">
        <v>4373</v>
      </c>
      <c r="F25" s="34">
        <f t="shared" si="1"/>
        <v>0.99977137631458624</v>
      </c>
    </row>
    <row r="26" spans="2:6" x14ac:dyDescent="0.25">
      <c r="B26" s="23" t="s">
        <v>39</v>
      </c>
      <c r="C26" s="24">
        <v>0</v>
      </c>
      <c r="D26" s="24">
        <v>33194</v>
      </c>
      <c r="E26" s="24">
        <v>33190</v>
      </c>
      <c r="F26" s="34">
        <f t="shared" si="1"/>
        <v>0.99987949629451101</v>
      </c>
    </row>
    <row r="27" spans="2:6" x14ac:dyDescent="0.25">
      <c r="B27" s="23" t="s">
        <v>40</v>
      </c>
      <c r="C27" s="24">
        <v>2717860</v>
      </c>
      <c r="D27" s="24">
        <v>13473219</v>
      </c>
      <c r="E27" s="24">
        <v>7310256</v>
      </c>
      <c r="F27" s="34">
        <f t="shared" si="1"/>
        <v>0.54257679623555444</v>
      </c>
    </row>
    <row r="28" spans="2:6" x14ac:dyDescent="0.25">
      <c r="B28" s="23" t="s">
        <v>41</v>
      </c>
      <c r="C28" s="24">
        <v>172984640</v>
      </c>
      <c r="D28" s="24">
        <v>251098103</v>
      </c>
      <c r="E28" s="24">
        <v>229065383</v>
      </c>
      <c r="F28" s="34">
        <f t="shared" si="1"/>
        <v>0.91225453423676406</v>
      </c>
    </row>
    <row r="29" spans="2:6" x14ac:dyDescent="0.25">
      <c r="B29" s="3" t="s">
        <v>13</v>
      </c>
      <c r="C29" s="4">
        <f>SUM(C30:C40)</f>
        <v>1372398750</v>
      </c>
      <c r="D29" s="4">
        <f t="shared" ref="D29:E29" si="2">SUM(D30:D40)</f>
        <v>1667676288</v>
      </c>
      <c r="E29" s="4">
        <f t="shared" si="2"/>
        <v>1375090571</v>
      </c>
      <c r="F29" s="32">
        <f t="shared" si="1"/>
        <v>0.82455484969994364</v>
      </c>
    </row>
    <row r="30" spans="2:6" x14ac:dyDescent="0.25">
      <c r="B30" s="21" t="s">
        <v>32</v>
      </c>
      <c r="C30" s="22">
        <v>235757931</v>
      </c>
      <c r="D30" s="22">
        <v>289249121</v>
      </c>
      <c r="E30" s="22">
        <v>259758509</v>
      </c>
      <c r="F30" s="33">
        <f t="shared" si="1"/>
        <v>0.89804424677923222</v>
      </c>
    </row>
    <row r="31" spans="2:6" x14ac:dyDescent="0.25">
      <c r="B31" s="23" t="s">
        <v>33</v>
      </c>
      <c r="C31" s="24">
        <v>86428191</v>
      </c>
      <c r="D31" s="24">
        <v>118397496</v>
      </c>
      <c r="E31" s="24">
        <v>101640444</v>
      </c>
      <c r="F31" s="34">
        <f t="shared" si="1"/>
        <v>0.85846785138091097</v>
      </c>
    </row>
    <row r="32" spans="2:6" x14ac:dyDescent="0.25">
      <c r="B32" s="23" t="s">
        <v>34</v>
      </c>
      <c r="C32" s="24">
        <v>105448430</v>
      </c>
      <c r="D32" s="24">
        <v>120053824</v>
      </c>
      <c r="E32" s="24">
        <v>103274844</v>
      </c>
      <c r="F32" s="34">
        <f t="shared" si="1"/>
        <v>0.86023785464759539</v>
      </c>
    </row>
    <row r="33" spans="2:6" x14ac:dyDescent="0.25">
      <c r="B33" s="23" t="s">
        <v>35</v>
      </c>
      <c r="C33" s="24">
        <v>34701388</v>
      </c>
      <c r="D33" s="24">
        <v>63229599</v>
      </c>
      <c r="E33" s="24">
        <v>39175319</v>
      </c>
      <c r="F33" s="34">
        <f t="shared" si="1"/>
        <v>0.61957247269589677</v>
      </c>
    </row>
    <row r="34" spans="2:6" x14ac:dyDescent="0.25">
      <c r="B34" s="23" t="s">
        <v>36</v>
      </c>
      <c r="C34" s="24">
        <v>38365942</v>
      </c>
      <c r="D34" s="24">
        <v>43352945</v>
      </c>
      <c r="E34" s="24">
        <v>37186262</v>
      </c>
      <c r="F34" s="34">
        <f t="shared" si="1"/>
        <v>0.85775630698214389</v>
      </c>
    </row>
    <row r="35" spans="2:6" x14ac:dyDescent="0.25">
      <c r="B35" s="23" t="s">
        <v>37</v>
      </c>
      <c r="C35" s="24">
        <v>20965407</v>
      </c>
      <c r="D35" s="24">
        <v>35275085</v>
      </c>
      <c r="E35" s="24">
        <v>29835012</v>
      </c>
      <c r="F35" s="34">
        <f t="shared" si="1"/>
        <v>0.84578143468683353</v>
      </c>
    </row>
    <row r="36" spans="2:6" x14ac:dyDescent="0.25">
      <c r="B36" s="23" t="s">
        <v>38</v>
      </c>
      <c r="C36" s="24">
        <v>45341575</v>
      </c>
      <c r="D36" s="24">
        <v>47166639</v>
      </c>
      <c r="E36" s="24">
        <v>32133214</v>
      </c>
      <c r="F36" s="34">
        <f t="shared" si="1"/>
        <v>0.68126995438449622</v>
      </c>
    </row>
    <row r="37" spans="2:6" x14ac:dyDescent="0.25">
      <c r="B37" s="23" t="s">
        <v>42</v>
      </c>
      <c r="C37" s="24">
        <v>6493146</v>
      </c>
      <c r="D37" s="24">
        <v>7446434</v>
      </c>
      <c r="E37" s="24">
        <v>6524668</v>
      </c>
      <c r="F37" s="34">
        <f t="shared" si="1"/>
        <v>0.87621376889931479</v>
      </c>
    </row>
    <row r="38" spans="2:6" x14ac:dyDescent="0.25">
      <c r="B38" s="23" t="s">
        <v>39</v>
      </c>
      <c r="C38" s="24">
        <v>57866769</v>
      </c>
      <c r="D38" s="24">
        <v>35439546</v>
      </c>
      <c r="E38" s="24">
        <v>28566346</v>
      </c>
      <c r="F38" s="34">
        <f t="shared" si="1"/>
        <v>0.8060584636157585</v>
      </c>
    </row>
    <row r="39" spans="2:6" x14ac:dyDescent="0.25">
      <c r="B39" s="23" t="s">
        <v>40</v>
      </c>
      <c r="C39" s="24">
        <v>232342658</v>
      </c>
      <c r="D39" s="24">
        <v>270734728</v>
      </c>
      <c r="E39" s="24">
        <v>217029848</v>
      </c>
      <c r="F39" s="34">
        <f t="shared" si="1"/>
        <v>0.80163283670058016</v>
      </c>
    </row>
    <row r="40" spans="2:6" x14ac:dyDescent="0.25">
      <c r="B40" s="25" t="s">
        <v>41</v>
      </c>
      <c r="C40" s="26">
        <v>508687313</v>
      </c>
      <c r="D40" s="26">
        <v>637330871</v>
      </c>
      <c r="E40" s="26">
        <v>519966105</v>
      </c>
      <c r="F40" s="35">
        <f t="shared" si="1"/>
        <v>0.81584955108819768</v>
      </c>
    </row>
    <row r="41" spans="2:6" x14ac:dyDescent="0.25">
      <c r="B41" s="3" t="s">
        <v>14</v>
      </c>
      <c r="C41" s="4">
        <f>+C42</f>
        <v>0</v>
      </c>
      <c r="D41" s="4">
        <f t="shared" ref="D41:E41" si="3">+D42</f>
        <v>2500000</v>
      </c>
      <c r="E41" s="4">
        <f t="shared" si="3"/>
        <v>2440323</v>
      </c>
      <c r="F41" s="32">
        <f t="shared" si="1"/>
        <v>0.97612920000000003</v>
      </c>
    </row>
    <row r="42" spans="2:6" x14ac:dyDescent="0.25">
      <c r="B42" s="27" t="s">
        <v>10</v>
      </c>
      <c r="C42" s="2">
        <v>0</v>
      </c>
      <c r="D42" s="2">
        <v>2500000</v>
      </c>
      <c r="E42" s="2">
        <v>2440323</v>
      </c>
      <c r="F42" s="36">
        <f t="shared" si="1"/>
        <v>0.97612920000000003</v>
      </c>
    </row>
    <row r="43" spans="2:6" x14ac:dyDescent="0.25">
      <c r="B43" s="3" t="s">
        <v>15</v>
      </c>
      <c r="C43" s="4">
        <f>+SUM(C44:C54)</f>
        <v>15340634</v>
      </c>
      <c r="D43" s="4">
        <f t="shared" ref="D43:E43" si="4">+SUM(D44:D54)</f>
        <v>97257414</v>
      </c>
      <c r="E43" s="4">
        <f t="shared" si="4"/>
        <v>82501115</v>
      </c>
      <c r="F43" s="32">
        <f t="shared" si="1"/>
        <v>0.84827584455412319</v>
      </c>
    </row>
    <row r="44" spans="2:6" x14ac:dyDescent="0.25">
      <c r="B44" s="21" t="s">
        <v>32</v>
      </c>
      <c r="C44" s="22">
        <v>795100</v>
      </c>
      <c r="D44" s="22">
        <v>34982295</v>
      </c>
      <c r="E44" s="22">
        <v>34901700</v>
      </c>
      <c r="F44" s="33">
        <f t="shared" si="1"/>
        <v>0.99769612028027321</v>
      </c>
    </row>
    <row r="45" spans="2:6" x14ac:dyDescent="0.25">
      <c r="B45" s="23" t="s">
        <v>33</v>
      </c>
      <c r="C45" s="24">
        <v>0</v>
      </c>
      <c r="D45" s="24">
        <v>1552231</v>
      </c>
      <c r="E45" s="24">
        <v>1506981</v>
      </c>
      <c r="F45" s="34">
        <f t="shared" si="1"/>
        <v>0.97084841109345199</v>
      </c>
    </row>
    <row r="46" spans="2:6" x14ac:dyDescent="0.25">
      <c r="B46" s="23" t="s">
        <v>34</v>
      </c>
      <c r="C46" s="24">
        <v>0</v>
      </c>
      <c r="D46" s="24">
        <v>1692030</v>
      </c>
      <c r="E46" s="24">
        <v>356159</v>
      </c>
      <c r="F46" s="34">
        <f t="shared" si="1"/>
        <v>0.21049213075418285</v>
      </c>
    </row>
    <row r="47" spans="2:6" x14ac:dyDescent="0.25">
      <c r="B47" s="23" t="s">
        <v>35</v>
      </c>
      <c r="C47" s="24">
        <v>0</v>
      </c>
      <c r="D47" s="24">
        <v>276745</v>
      </c>
      <c r="E47" s="24">
        <v>0</v>
      </c>
      <c r="F47" s="34" t="str">
        <f t="shared" ref="F47:F50" si="5">IF(E47=0,"0%",E47/D47)</f>
        <v>0%</v>
      </c>
    </row>
    <row r="48" spans="2:6" x14ac:dyDescent="0.25">
      <c r="B48" s="23" t="s">
        <v>36</v>
      </c>
      <c r="C48" s="24">
        <v>0</v>
      </c>
      <c r="D48" s="24">
        <v>26634</v>
      </c>
      <c r="E48" s="24">
        <v>24999</v>
      </c>
      <c r="F48" s="34">
        <f t="shared" si="5"/>
        <v>0.93861230006758278</v>
      </c>
    </row>
    <row r="49" spans="2:6" x14ac:dyDescent="0.25">
      <c r="B49" s="23" t="s">
        <v>37</v>
      </c>
      <c r="C49" s="24">
        <v>0</v>
      </c>
      <c r="D49" s="24">
        <v>600</v>
      </c>
      <c r="E49" s="24">
        <v>600</v>
      </c>
      <c r="F49" s="34">
        <f t="shared" si="5"/>
        <v>1</v>
      </c>
    </row>
    <row r="50" spans="2:6" x14ac:dyDescent="0.25">
      <c r="B50" s="23" t="s">
        <v>38</v>
      </c>
      <c r="C50" s="24">
        <v>0</v>
      </c>
      <c r="D50" s="24">
        <v>3060</v>
      </c>
      <c r="E50" s="24">
        <v>3060</v>
      </c>
      <c r="F50" s="34">
        <f t="shared" si="5"/>
        <v>1</v>
      </c>
    </row>
    <row r="51" spans="2:6" x14ac:dyDescent="0.25">
      <c r="B51" s="23" t="s">
        <v>42</v>
      </c>
      <c r="C51" s="24">
        <v>0</v>
      </c>
      <c r="D51" s="24">
        <v>1504</v>
      </c>
      <c r="E51" s="24">
        <v>1504</v>
      </c>
      <c r="F51" s="34">
        <f t="shared" si="1"/>
        <v>1</v>
      </c>
    </row>
    <row r="52" spans="2:6" x14ac:dyDescent="0.25">
      <c r="B52" s="23" t="s">
        <v>39</v>
      </c>
      <c r="C52" s="24">
        <v>0</v>
      </c>
      <c r="D52" s="24">
        <v>15000</v>
      </c>
      <c r="E52" s="24">
        <v>7522</v>
      </c>
      <c r="F52" s="34">
        <f t="shared" si="1"/>
        <v>0.50146666666666662</v>
      </c>
    </row>
    <row r="53" spans="2:6" x14ac:dyDescent="0.25">
      <c r="B53" s="23" t="s">
        <v>40</v>
      </c>
      <c r="C53" s="24">
        <v>4619320</v>
      </c>
      <c r="D53" s="24">
        <v>30529008</v>
      </c>
      <c r="E53" s="24">
        <v>21021155</v>
      </c>
      <c r="F53" s="34">
        <f t="shared" si="1"/>
        <v>0.68856331656763958</v>
      </c>
    </row>
    <row r="54" spans="2:6" x14ac:dyDescent="0.25">
      <c r="B54" s="23" t="s">
        <v>41</v>
      </c>
      <c r="C54" s="24">
        <v>9926214</v>
      </c>
      <c r="D54" s="24">
        <v>28178307</v>
      </c>
      <c r="E54" s="24">
        <v>24677435</v>
      </c>
      <c r="F54" s="34">
        <f t="shared" si="1"/>
        <v>0.87576003057955187</v>
      </c>
    </row>
    <row r="55" spans="2:6" x14ac:dyDescent="0.25">
      <c r="B55" s="3" t="s">
        <v>16</v>
      </c>
      <c r="C55" s="4">
        <f>SUM(C56:C66)</f>
        <v>1018185075</v>
      </c>
      <c r="D55" s="4">
        <f t="shared" ref="D55:E55" si="6">SUM(D56:D66)</f>
        <v>532798463</v>
      </c>
      <c r="E55" s="4">
        <f t="shared" si="6"/>
        <v>297099550</v>
      </c>
      <c r="F55" s="32">
        <f t="shared" si="1"/>
        <v>0.5576208841278133</v>
      </c>
    </row>
    <row r="56" spans="2:6" x14ac:dyDescent="0.25">
      <c r="B56" s="21" t="s">
        <v>32</v>
      </c>
      <c r="C56" s="22">
        <v>34781082</v>
      </c>
      <c r="D56" s="22">
        <v>13090132</v>
      </c>
      <c r="E56" s="22">
        <v>5568299</v>
      </c>
      <c r="F56" s="33">
        <f t="shared" si="1"/>
        <v>0.4253814247251288</v>
      </c>
    </row>
    <row r="57" spans="2:6" x14ac:dyDescent="0.25">
      <c r="B57" s="23" t="s">
        <v>33</v>
      </c>
      <c r="C57" s="24">
        <v>176349318</v>
      </c>
      <c r="D57" s="24">
        <v>145260290</v>
      </c>
      <c r="E57" s="24">
        <v>122764244</v>
      </c>
      <c r="F57" s="34">
        <f t="shared" si="1"/>
        <v>0.84513285771355684</v>
      </c>
    </row>
    <row r="58" spans="2:6" x14ac:dyDescent="0.25">
      <c r="B58" s="23" t="s">
        <v>34</v>
      </c>
      <c r="C58" s="24">
        <v>20000000</v>
      </c>
      <c r="D58" s="24">
        <v>1538646</v>
      </c>
      <c r="E58" s="24">
        <v>289128</v>
      </c>
      <c r="F58" s="34">
        <f t="shared" si="1"/>
        <v>0.18791066951072566</v>
      </c>
    </row>
    <row r="59" spans="2:6" x14ac:dyDescent="0.25">
      <c r="B59" s="23" t="s">
        <v>35</v>
      </c>
      <c r="C59" s="24">
        <v>20000000</v>
      </c>
      <c r="D59" s="24">
        <v>3883168</v>
      </c>
      <c r="E59" s="24">
        <v>48043</v>
      </c>
      <c r="F59" s="34">
        <f t="shared" si="1"/>
        <v>1.2372114726944598E-2</v>
      </c>
    </row>
    <row r="60" spans="2:6" x14ac:dyDescent="0.25">
      <c r="B60" s="23" t="s">
        <v>36</v>
      </c>
      <c r="C60" s="24">
        <v>10089994</v>
      </c>
      <c r="D60" s="24">
        <v>1993836</v>
      </c>
      <c r="E60" s="24">
        <v>1282318</v>
      </c>
      <c r="F60" s="34">
        <f t="shared" si="1"/>
        <v>0.64314116105838193</v>
      </c>
    </row>
    <row r="61" spans="2:6" x14ac:dyDescent="0.25">
      <c r="B61" s="23" t="s">
        <v>37</v>
      </c>
      <c r="C61" s="24">
        <v>0</v>
      </c>
      <c r="D61" s="24">
        <v>582385</v>
      </c>
      <c r="E61" s="24">
        <v>189392</v>
      </c>
      <c r="F61" s="34">
        <f t="shared" si="1"/>
        <v>0.32520068339672209</v>
      </c>
    </row>
    <row r="62" spans="2:6" x14ac:dyDescent="0.25">
      <c r="B62" s="23" t="s">
        <v>38</v>
      </c>
      <c r="C62" s="24">
        <v>0</v>
      </c>
      <c r="D62" s="24">
        <v>102350257</v>
      </c>
      <c r="E62" s="24">
        <v>3819554</v>
      </c>
      <c r="F62" s="34">
        <f t="shared" si="1"/>
        <v>3.7318460275092419E-2</v>
      </c>
    </row>
    <row r="63" spans="2:6" x14ac:dyDescent="0.25">
      <c r="B63" s="23" t="s">
        <v>42</v>
      </c>
      <c r="C63" s="24">
        <v>0</v>
      </c>
      <c r="D63" s="24">
        <v>175578</v>
      </c>
      <c r="E63" s="24">
        <v>174672</v>
      </c>
      <c r="F63" s="34">
        <f t="shared" si="1"/>
        <v>0.9948399002152889</v>
      </c>
    </row>
    <row r="64" spans="2:6" x14ac:dyDescent="0.25">
      <c r="B64" s="23" t="s">
        <v>39</v>
      </c>
      <c r="C64" s="24">
        <v>0</v>
      </c>
      <c r="D64" s="24">
        <v>28936199</v>
      </c>
      <c r="E64" s="24">
        <v>1237322</v>
      </c>
      <c r="F64" s="34">
        <f t="shared" si="1"/>
        <v>4.2760350106798753E-2</v>
      </c>
    </row>
    <row r="65" spans="2:15" x14ac:dyDescent="0.25">
      <c r="B65" s="23" t="s">
        <v>40</v>
      </c>
      <c r="C65" s="24">
        <v>3667150</v>
      </c>
      <c r="D65" s="24">
        <v>13819120</v>
      </c>
      <c r="E65" s="24">
        <v>9270863</v>
      </c>
      <c r="F65" s="34">
        <f t="shared" si="1"/>
        <v>0.67087216841593389</v>
      </c>
    </row>
    <row r="66" spans="2:15" x14ac:dyDescent="0.25">
      <c r="B66" s="23" t="s">
        <v>41</v>
      </c>
      <c r="C66" s="24">
        <v>753297531</v>
      </c>
      <c r="D66" s="24">
        <v>221168852</v>
      </c>
      <c r="E66" s="24">
        <v>152455715</v>
      </c>
      <c r="F66" s="34">
        <f t="shared" si="1"/>
        <v>0.68931820019574908</v>
      </c>
    </row>
    <row r="67" spans="2:15" x14ac:dyDescent="0.25">
      <c r="B67" s="5" t="s">
        <v>19</v>
      </c>
      <c r="C67" s="6">
        <f>+C55+C43+C41+C29+C18+C6</f>
        <v>4571948599</v>
      </c>
      <c r="D67" s="6">
        <f>+D55+D43+D41+D29+D18+D6</f>
        <v>4330339674</v>
      </c>
      <c r="E67" s="6">
        <f>+E55+E43+E41+E29+E18+E6</f>
        <v>3673169480</v>
      </c>
      <c r="F67" s="37">
        <f t="shared" si="1"/>
        <v>0.84824049763445875</v>
      </c>
    </row>
    <row r="68" spans="2:15" customFormat="1" x14ac:dyDescent="0.25">
      <c r="B68" s="48" t="s">
        <v>28</v>
      </c>
      <c r="C68" s="49"/>
      <c r="D68" s="49"/>
      <c r="E68" s="49"/>
      <c r="F68" s="49"/>
      <c r="H68" s="49"/>
    </row>
    <row r="69" spans="2:15" s="50" customFormat="1" ht="12.75" x14ac:dyDescent="0.25">
      <c r="B69" s="50" t="s">
        <v>29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</row>
    <row r="70" spans="2:15" s="50" customFormat="1" ht="6" customHeight="1" x14ac:dyDescent="0.25"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</row>
    <row r="71" spans="2:15" customFormat="1" x14ac:dyDescent="0.25">
      <c r="B71" s="48" t="s">
        <v>23</v>
      </c>
    </row>
    <row r="72" spans="2:15" customFormat="1" ht="5.0999999999999996" customHeight="1" x14ac:dyDescent="0.25">
      <c r="B72" s="48"/>
    </row>
    <row r="73" spans="2:15" customFormat="1" x14ac:dyDescent="0.25">
      <c r="B73" s="48" t="s">
        <v>24</v>
      </c>
    </row>
    <row r="74" spans="2:15" customFormat="1" x14ac:dyDescent="0.25">
      <c r="B74" s="48" t="s">
        <v>25</v>
      </c>
    </row>
    <row r="75" spans="2:15" customFormat="1" x14ac:dyDescent="0.25">
      <c r="B75" s="48" t="s">
        <v>26</v>
      </c>
    </row>
    <row r="76" spans="2:15" customFormat="1" x14ac:dyDescent="0.25">
      <c r="B76" s="48" t="s">
        <v>27</v>
      </c>
    </row>
    <row r="77" spans="2:15" customFormat="1" ht="6" customHeight="1" x14ac:dyDescent="0.25">
      <c r="B77" s="48"/>
    </row>
    <row r="78" spans="2:15" customFormat="1" x14ac:dyDescent="0.25">
      <c r="B78" s="48" t="s">
        <v>30</v>
      </c>
    </row>
    <row r="79" spans="2:15" customFormat="1" x14ac:dyDescent="0.25">
      <c r="B79" s="48" t="s">
        <v>31</v>
      </c>
    </row>
  </sheetData>
  <mergeCells count="1">
    <mergeCell ref="B2:F2"/>
  </mergeCells>
  <conditionalFormatting sqref="O69">
    <cfRule type="cellIs" dxfId="4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showGridLines="0" zoomScaleNormal="100" workbookViewId="0">
      <selection activeCell="E56" sqref="E56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9.28515625" style="1" bestFit="1" customWidth="1"/>
    <col min="6" max="16384" width="11.42578125" style="1"/>
  </cols>
  <sheetData>
    <row r="2" spans="2:6" ht="43.5" customHeight="1" x14ac:dyDescent="0.25">
      <c r="B2" s="47" t="s">
        <v>43</v>
      </c>
      <c r="C2" s="47"/>
      <c r="D2" s="47"/>
      <c r="E2" s="47"/>
      <c r="F2" s="47"/>
    </row>
    <row r="5" spans="2:6" ht="38.25" x14ac:dyDescent="0.25">
      <c r="B5" s="9" t="s">
        <v>20</v>
      </c>
      <c r="C5" s="9" t="s">
        <v>17</v>
      </c>
      <c r="D5" s="9" t="s">
        <v>18</v>
      </c>
      <c r="E5" s="12" t="s">
        <v>22</v>
      </c>
      <c r="F5" s="12" t="s">
        <v>21</v>
      </c>
    </row>
    <row r="6" spans="2:6" x14ac:dyDescent="0.25">
      <c r="B6" s="3" t="s">
        <v>0</v>
      </c>
      <c r="C6" s="4">
        <f>SUM(C7:C17)</f>
        <v>1967689000</v>
      </c>
      <c r="D6" s="4">
        <f t="shared" ref="D6:E6" si="0">SUM(D7:D17)</f>
        <v>1742701225</v>
      </c>
      <c r="E6" s="4">
        <f t="shared" si="0"/>
        <v>1677964672</v>
      </c>
      <c r="F6" s="32">
        <f t="shared" ref="F6:F37" si="1">IF(E6=0,"0%",E6/D6)</f>
        <v>0.96285275291523365</v>
      </c>
    </row>
    <row r="7" spans="2:6" x14ac:dyDescent="0.25">
      <c r="B7" s="13" t="s">
        <v>32</v>
      </c>
      <c r="C7" s="14">
        <v>64499437</v>
      </c>
      <c r="D7" s="14">
        <v>91186461</v>
      </c>
      <c r="E7" s="14">
        <v>89621205</v>
      </c>
      <c r="F7" s="38">
        <f t="shared" si="1"/>
        <v>0.98283455698538402</v>
      </c>
    </row>
    <row r="8" spans="2:6" x14ac:dyDescent="0.25">
      <c r="B8" s="15" t="s">
        <v>33</v>
      </c>
      <c r="C8" s="16">
        <v>99906220</v>
      </c>
      <c r="D8" s="16">
        <v>142826707</v>
      </c>
      <c r="E8" s="16">
        <v>141388606</v>
      </c>
      <c r="F8" s="39">
        <f t="shared" si="1"/>
        <v>0.98993114782097436</v>
      </c>
    </row>
    <row r="9" spans="2:6" x14ac:dyDescent="0.25">
      <c r="B9" s="15" t="s">
        <v>34</v>
      </c>
      <c r="C9" s="16">
        <v>48518036</v>
      </c>
      <c r="D9" s="16">
        <v>71479687</v>
      </c>
      <c r="E9" s="16">
        <v>70335270</v>
      </c>
      <c r="F9" s="39">
        <f t="shared" si="1"/>
        <v>0.98398961931660389</v>
      </c>
    </row>
    <row r="10" spans="2:6" x14ac:dyDescent="0.25">
      <c r="B10" s="15" t="s">
        <v>35</v>
      </c>
      <c r="C10" s="16">
        <v>14237838</v>
      </c>
      <c r="D10" s="16">
        <v>20685002</v>
      </c>
      <c r="E10" s="16">
        <v>20156860</v>
      </c>
      <c r="F10" s="39">
        <f t="shared" si="1"/>
        <v>0.97446739429853568</v>
      </c>
    </row>
    <row r="11" spans="2:6" x14ac:dyDescent="0.25">
      <c r="B11" s="15" t="s">
        <v>36</v>
      </c>
      <c r="C11" s="16">
        <v>41474685</v>
      </c>
      <c r="D11" s="16">
        <v>59692625</v>
      </c>
      <c r="E11" s="16">
        <v>58870057</v>
      </c>
      <c r="F11" s="39">
        <f t="shared" si="1"/>
        <v>0.98621993923034879</v>
      </c>
    </row>
    <row r="12" spans="2:6" x14ac:dyDescent="0.25">
      <c r="B12" s="15" t="s">
        <v>37</v>
      </c>
      <c r="C12" s="16">
        <v>13070147</v>
      </c>
      <c r="D12" s="16">
        <v>19125196</v>
      </c>
      <c r="E12" s="16">
        <v>18734148</v>
      </c>
      <c r="F12" s="39">
        <f t="shared" si="1"/>
        <v>0.97955325529735748</v>
      </c>
    </row>
    <row r="13" spans="2:6" x14ac:dyDescent="0.25">
      <c r="B13" s="15" t="s">
        <v>38</v>
      </c>
      <c r="C13" s="16">
        <v>7176917</v>
      </c>
      <c r="D13" s="16">
        <v>8384324</v>
      </c>
      <c r="E13" s="16">
        <v>7760329</v>
      </c>
      <c r="F13" s="39">
        <f t="shared" si="1"/>
        <v>0.92557599157666137</v>
      </c>
    </row>
    <row r="14" spans="2:6" x14ac:dyDescent="0.25">
      <c r="B14" s="15" t="s">
        <v>42</v>
      </c>
      <c r="C14" s="16">
        <v>10189401</v>
      </c>
      <c r="D14" s="16">
        <v>12355346</v>
      </c>
      <c r="E14" s="16">
        <v>12187064</v>
      </c>
      <c r="F14" s="39">
        <f t="shared" si="1"/>
        <v>0.98637982295275262</v>
      </c>
    </row>
    <row r="15" spans="2:6" x14ac:dyDescent="0.25">
      <c r="B15" s="15" t="s">
        <v>39</v>
      </c>
      <c r="C15" s="16">
        <v>22612506</v>
      </c>
      <c r="D15" s="16">
        <v>30847501</v>
      </c>
      <c r="E15" s="16">
        <v>30498673</v>
      </c>
      <c r="F15" s="39">
        <f t="shared" si="1"/>
        <v>0.9886918554601879</v>
      </c>
    </row>
    <row r="16" spans="2:6" x14ac:dyDescent="0.25">
      <c r="B16" s="15" t="s">
        <v>40</v>
      </c>
      <c r="C16" s="16">
        <v>1164272996</v>
      </c>
      <c r="D16" s="16">
        <v>776047260</v>
      </c>
      <c r="E16" s="16">
        <v>725621476</v>
      </c>
      <c r="F16" s="39">
        <f t="shared" si="1"/>
        <v>0.93502227686494244</v>
      </c>
    </row>
    <row r="17" spans="2:6" x14ac:dyDescent="0.25">
      <c r="B17" s="17" t="s">
        <v>41</v>
      </c>
      <c r="C17" s="18">
        <v>481730817</v>
      </c>
      <c r="D17" s="18">
        <v>510071116</v>
      </c>
      <c r="E17" s="18">
        <v>502790984</v>
      </c>
      <c r="F17" s="40">
        <f t="shared" si="1"/>
        <v>0.98572722161354454</v>
      </c>
    </row>
    <row r="18" spans="2:6" x14ac:dyDescent="0.25">
      <c r="B18" s="3" t="s">
        <v>12</v>
      </c>
      <c r="C18" s="4">
        <f>SUM(C19:C28)</f>
        <v>175000000</v>
      </c>
      <c r="D18" s="4">
        <f>SUM(D19:D28)</f>
        <v>263843784</v>
      </c>
      <c r="E18" s="4">
        <f>SUM(E19:E28)</f>
        <v>236270687</v>
      </c>
      <c r="F18" s="32">
        <f t="shared" si="1"/>
        <v>0.89549461206939029</v>
      </c>
    </row>
    <row r="19" spans="2:6" x14ac:dyDescent="0.25">
      <c r="B19" s="13" t="s">
        <v>32</v>
      </c>
      <c r="C19" s="14">
        <v>3000</v>
      </c>
      <c r="D19" s="14">
        <v>65635</v>
      </c>
      <c r="E19" s="14">
        <v>65586</v>
      </c>
      <c r="F19" s="38">
        <f t="shared" si="1"/>
        <v>0.99925344709377617</v>
      </c>
    </row>
    <row r="20" spans="2:6" x14ac:dyDescent="0.25">
      <c r="B20" s="15" t="s">
        <v>33</v>
      </c>
      <c r="C20" s="16">
        <v>9000</v>
      </c>
      <c r="D20" s="16">
        <v>118895</v>
      </c>
      <c r="E20" s="16">
        <v>116923</v>
      </c>
      <c r="F20" s="39">
        <f t="shared" si="1"/>
        <v>0.98341393666680688</v>
      </c>
    </row>
    <row r="21" spans="2:6" x14ac:dyDescent="0.25">
      <c r="B21" s="15" t="s">
        <v>34</v>
      </c>
      <c r="C21" s="16">
        <v>1500</v>
      </c>
      <c r="D21" s="16">
        <v>53757</v>
      </c>
      <c r="E21" s="16">
        <v>53752</v>
      </c>
      <c r="F21" s="39">
        <f t="shared" si="1"/>
        <v>0.99990698885726514</v>
      </c>
    </row>
    <row r="22" spans="2:6" x14ac:dyDescent="0.25">
      <c r="B22" s="15" t="s">
        <v>35</v>
      </c>
      <c r="C22" s="16">
        <v>0</v>
      </c>
      <c r="D22" s="16">
        <v>23602</v>
      </c>
      <c r="E22" s="16">
        <v>23600</v>
      </c>
      <c r="F22" s="39">
        <f t="shared" si="1"/>
        <v>0.99991526141852383</v>
      </c>
    </row>
    <row r="23" spans="2:6" x14ac:dyDescent="0.25">
      <c r="B23" s="15" t="s">
        <v>36</v>
      </c>
      <c r="C23" s="16">
        <v>6000</v>
      </c>
      <c r="D23" s="16">
        <v>41407</v>
      </c>
      <c r="E23" s="16">
        <v>41405</v>
      </c>
      <c r="F23" s="39">
        <f t="shared" si="1"/>
        <v>0.99995169898809377</v>
      </c>
    </row>
    <row r="24" spans="2:6" x14ac:dyDescent="0.25">
      <c r="B24" s="15" t="s">
        <v>37</v>
      </c>
      <c r="C24" s="16">
        <v>0</v>
      </c>
      <c r="D24" s="16">
        <v>17153</v>
      </c>
      <c r="E24" s="16">
        <v>17150</v>
      </c>
      <c r="F24" s="39">
        <f t="shared" si="1"/>
        <v>0.99982510348044074</v>
      </c>
    </row>
    <row r="25" spans="2:6" x14ac:dyDescent="0.25">
      <c r="B25" s="15" t="s">
        <v>38</v>
      </c>
      <c r="C25" s="16">
        <v>0</v>
      </c>
      <c r="D25" s="16">
        <v>4374</v>
      </c>
      <c r="E25" s="16">
        <v>4373</v>
      </c>
      <c r="F25" s="39">
        <f t="shared" si="1"/>
        <v>0.99977137631458624</v>
      </c>
    </row>
    <row r="26" spans="2:6" x14ac:dyDescent="0.25">
      <c r="B26" s="15" t="s">
        <v>39</v>
      </c>
      <c r="C26" s="16">
        <v>0</v>
      </c>
      <c r="D26" s="16">
        <v>33194</v>
      </c>
      <c r="E26" s="16">
        <v>33190</v>
      </c>
      <c r="F26" s="39">
        <f t="shared" si="1"/>
        <v>0.99987949629451101</v>
      </c>
    </row>
    <row r="27" spans="2:6" x14ac:dyDescent="0.25">
      <c r="B27" s="15" t="s">
        <v>40</v>
      </c>
      <c r="C27" s="16">
        <v>2067860</v>
      </c>
      <c r="D27" s="16">
        <v>12823219</v>
      </c>
      <c r="E27" s="16">
        <v>7139157</v>
      </c>
      <c r="F27" s="39">
        <f t="shared" si="1"/>
        <v>0.5567367288977908</v>
      </c>
    </row>
    <row r="28" spans="2:6" x14ac:dyDescent="0.25">
      <c r="B28" s="15" t="s">
        <v>41</v>
      </c>
      <c r="C28" s="16">
        <v>172912640</v>
      </c>
      <c r="D28" s="16">
        <v>250662548</v>
      </c>
      <c r="E28" s="16">
        <v>228775551</v>
      </c>
      <c r="F28" s="39">
        <f t="shared" si="1"/>
        <v>0.91268341770785799</v>
      </c>
    </row>
    <row r="29" spans="2:6" x14ac:dyDescent="0.25">
      <c r="B29" s="3" t="s">
        <v>13</v>
      </c>
      <c r="C29" s="4">
        <f>SUM(C30:C40)</f>
        <v>1048707000</v>
      </c>
      <c r="D29" s="4">
        <f>SUM(D30:D40)</f>
        <v>1095766999</v>
      </c>
      <c r="E29" s="4">
        <f>SUM(E30:E40)</f>
        <v>932048653</v>
      </c>
      <c r="F29" s="32">
        <f t="shared" si="1"/>
        <v>0.85059018372572837</v>
      </c>
    </row>
    <row r="30" spans="2:6" x14ac:dyDescent="0.25">
      <c r="B30" s="13" t="s">
        <v>32</v>
      </c>
      <c r="C30" s="14">
        <v>230418401</v>
      </c>
      <c r="D30" s="14">
        <v>258326275</v>
      </c>
      <c r="E30" s="14">
        <v>240151395</v>
      </c>
      <c r="F30" s="38">
        <f t="shared" si="1"/>
        <v>0.92964370349086634</v>
      </c>
    </row>
    <row r="31" spans="2:6" x14ac:dyDescent="0.25">
      <c r="B31" s="15" t="s">
        <v>33</v>
      </c>
      <c r="C31" s="16">
        <v>78594189</v>
      </c>
      <c r="D31" s="16">
        <v>68812968</v>
      </c>
      <c r="E31" s="16">
        <v>62507454</v>
      </c>
      <c r="F31" s="39">
        <f t="shared" si="1"/>
        <v>0.90836735889665443</v>
      </c>
    </row>
    <row r="32" spans="2:6" x14ac:dyDescent="0.25">
      <c r="B32" s="15" t="s">
        <v>34</v>
      </c>
      <c r="C32" s="16">
        <v>103254986</v>
      </c>
      <c r="D32" s="16">
        <v>101148740</v>
      </c>
      <c r="E32" s="16">
        <v>90393276</v>
      </c>
      <c r="F32" s="39">
        <f t="shared" si="1"/>
        <v>0.89366685141110014</v>
      </c>
    </row>
    <row r="33" spans="2:6" x14ac:dyDescent="0.25">
      <c r="B33" s="15" t="s">
        <v>35</v>
      </c>
      <c r="C33" s="16">
        <v>32336940</v>
      </c>
      <c r="D33" s="16">
        <v>58236283</v>
      </c>
      <c r="E33" s="16">
        <v>35284503</v>
      </c>
      <c r="F33" s="39">
        <f t="shared" si="1"/>
        <v>0.60588521764000636</v>
      </c>
    </row>
    <row r="34" spans="2:6" x14ac:dyDescent="0.25">
      <c r="B34" s="15" t="s">
        <v>36</v>
      </c>
      <c r="C34" s="16">
        <v>35414618</v>
      </c>
      <c r="D34" s="16">
        <v>31396274</v>
      </c>
      <c r="E34" s="16">
        <v>28537232</v>
      </c>
      <c r="F34" s="39">
        <f t="shared" si="1"/>
        <v>0.90893690123866289</v>
      </c>
    </row>
    <row r="35" spans="2:6" x14ac:dyDescent="0.25">
      <c r="B35" s="15" t="s">
        <v>37</v>
      </c>
      <c r="C35" s="16">
        <v>19801828</v>
      </c>
      <c r="D35" s="16">
        <v>19482347</v>
      </c>
      <c r="E35" s="16">
        <v>16004843</v>
      </c>
      <c r="F35" s="39">
        <f t="shared" si="1"/>
        <v>0.82150487310384113</v>
      </c>
    </row>
    <row r="36" spans="2:6" x14ac:dyDescent="0.25">
      <c r="B36" s="15" t="s">
        <v>38</v>
      </c>
      <c r="C36" s="16">
        <v>44132665</v>
      </c>
      <c r="D36" s="16">
        <v>45712898</v>
      </c>
      <c r="E36" s="16">
        <v>31450376</v>
      </c>
      <c r="F36" s="39">
        <f t="shared" si="1"/>
        <v>0.68799786003503871</v>
      </c>
    </row>
    <row r="37" spans="2:6" x14ac:dyDescent="0.25">
      <c r="B37" s="15" t="s">
        <v>42</v>
      </c>
      <c r="C37" s="16">
        <v>6332304</v>
      </c>
      <c r="D37" s="16">
        <v>6484441</v>
      </c>
      <c r="E37" s="16">
        <v>5796742</v>
      </c>
      <c r="F37" s="39">
        <f t="shared" si="1"/>
        <v>0.89394629390567359</v>
      </c>
    </row>
    <row r="38" spans="2:6" x14ac:dyDescent="0.25">
      <c r="B38" s="15" t="s">
        <v>39</v>
      </c>
      <c r="C38" s="16">
        <v>57070489</v>
      </c>
      <c r="D38" s="16">
        <v>32789546</v>
      </c>
      <c r="E38" s="16">
        <v>26493091</v>
      </c>
      <c r="F38" s="39">
        <f t="shared" ref="F38:F64" si="2">IF(E38=0,"0%",E38/D38)</f>
        <v>0.8079737060098362</v>
      </c>
    </row>
    <row r="39" spans="2:6" x14ac:dyDescent="0.25">
      <c r="B39" s="15" t="s">
        <v>40</v>
      </c>
      <c r="C39" s="16">
        <v>185100031</v>
      </c>
      <c r="D39" s="16">
        <v>197846236</v>
      </c>
      <c r="E39" s="16">
        <v>166189184</v>
      </c>
      <c r="F39" s="39">
        <f t="shared" si="2"/>
        <v>0.83999163875930394</v>
      </c>
    </row>
    <row r="40" spans="2:6" x14ac:dyDescent="0.25">
      <c r="B40" s="15" t="s">
        <v>41</v>
      </c>
      <c r="C40" s="16">
        <v>256250549</v>
      </c>
      <c r="D40" s="16">
        <v>275530991</v>
      </c>
      <c r="E40" s="16">
        <v>229240557</v>
      </c>
      <c r="F40" s="39">
        <f t="shared" si="2"/>
        <v>0.8319955449222044</v>
      </c>
    </row>
    <row r="41" spans="2:6" x14ac:dyDescent="0.25">
      <c r="B41" s="3" t="s">
        <v>14</v>
      </c>
      <c r="C41" s="4">
        <f>+C42</f>
        <v>0</v>
      </c>
      <c r="D41" s="4">
        <f t="shared" ref="D41:E41" si="3">+D42</f>
        <v>2500000</v>
      </c>
      <c r="E41" s="4">
        <f t="shared" si="3"/>
        <v>2440323</v>
      </c>
      <c r="F41" s="32">
        <f t="shared" si="2"/>
        <v>0.97612920000000003</v>
      </c>
    </row>
    <row r="42" spans="2:6" x14ac:dyDescent="0.25">
      <c r="B42" s="19" t="s">
        <v>10</v>
      </c>
      <c r="C42" s="20">
        <v>0</v>
      </c>
      <c r="D42" s="20">
        <v>2500000</v>
      </c>
      <c r="E42" s="20">
        <v>2440323</v>
      </c>
      <c r="F42" s="41">
        <f t="shared" si="2"/>
        <v>0.97612920000000003</v>
      </c>
    </row>
    <row r="43" spans="2:6" x14ac:dyDescent="0.25">
      <c r="B43" s="3" t="s">
        <v>15</v>
      </c>
      <c r="C43" s="4">
        <f>+SUM(C44:C51)</f>
        <v>11307000</v>
      </c>
      <c r="D43" s="4">
        <f t="shared" ref="D43:E43" si="4">+SUM(D44:D51)</f>
        <v>84091088</v>
      </c>
      <c r="E43" s="4">
        <f t="shared" si="4"/>
        <v>72287901</v>
      </c>
      <c r="F43" s="32">
        <f t="shared" si="2"/>
        <v>0.85963807484569588</v>
      </c>
    </row>
    <row r="44" spans="2:6" x14ac:dyDescent="0.25">
      <c r="B44" s="13" t="s">
        <v>32</v>
      </c>
      <c r="C44" s="14">
        <v>795100</v>
      </c>
      <c r="D44" s="14">
        <v>34843620</v>
      </c>
      <c r="E44" s="14">
        <v>34813887</v>
      </c>
      <c r="F44" s="38">
        <f t="shared" si="2"/>
        <v>0.9991466730494708</v>
      </c>
    </row>
    <row r="45" spans="2:6" x14ac:dyDescent="0.25">
      <c r="B45" s="15" t="s">
        <v>33</v>
      </c>
      <c r="C45" s="16">
        <v>0</v>
      </c>
      <c r="D45" s="16">
        <v>1433074</v>
      </c>
      <c r="E45" s="16">
        <v>1388565</v>
      </c>
      <c r="F45" s="39">
        <f t="shared" si="2"/>
        <v>0.96894158989696277</v>
      </c>
    </row>
    <row r="46" spans="2:6" x14ac:dyDescent="0.25">
      <c r="B46" s="15" t="s">
        <v>34</v>
      </c>
      <c r="C46" s="16">
        <v>0</v>
      </c>
      <c r="D46" s="16">
        <v>374620</v>
      </c>
      <c r="E46" s="16">
        <v>350429</v>
      </c>
      <c r="F46" s="39">
        <f t="shared" si="2"/>
        <v>0.935425230900646</v>
      </c>
    </row>
    <row r="47" spans="2:6" x14ac:dyDescent="0.25">
      <c r="B47" s="15" t="s">
        <v>35</v>
      </c>
      <c r="C47" s="16">
        <v>0</v>
      </c>
      <c r="D47" s="16">
        <v>276452</v>
      </c>
      <c r="E47" s="16">
        <v>0</v>
      </c>
      <c r="F47" s="39" t="str">
        <f t="shared" si="2"/>
        <v>0%</v>
      </c>
    </row>
    <row r="48" spans="2:6" x14ac:dyDescent="0.25">
      <c r="B48" s="15" t="s">
        <v>36</v>
      </c>
      <c r="C48" s="16">
        <v>0</v>
      </c>
      <c r="D48" s="16">
        <v>3000</v>
      </c>
      <c r="E48" s="16">
        <v>1365</v>
      </c>
      <c r="F48" s="39">
        <f t="shared" si="2"/>
        <v>0.45500000000000002</v>
      </c>
    </row>
    <row r="49" spans="2:6" x14ac:dyDescent="0.25">
      <c r="B49" s="15" t="s">
        <v>39</v>
      </c>
      <c r="C49" s="16">
        <v>0</v>
      </c>
      <c r="D49" s="16">
        <v>15000</v>
      </c>
      <c r="E49" s="16">
        <v>7522</v>
      </c>
      <c r="F49" s="39">
        <f t="shared" si="2"/>
        <v>0.50146666666666662</v>
      </c>
    </row>
    <row r="50" spans="2:6" x14ac:dyDescent="0.25">
      <c r="B50" s="15" t="s">
        <v>40</v>
      </c>
      <c r="C50" s="16">
        <v>825686</v>
      </c>
      <c r="D50" s="16">
        <v>23827567</v>
      </c>
      <c r="E50" s="16">
        <v>15658017</v>
      </c>
      <c r="F50" s="39">
        <f t="shared" si="2"/>
        <v>0.65713872507419657</v>
      </c>
    </row>
    <row r="51" spans="2:6" x14ac:dyDescent="0.25">
      <c r="B51" s="15" t="s">
        <v>41</v>
      </c>
      <c r="C51" s="16">
        <v>9686214</v>
      </c>
      <c r="D51" s="16">
        <v>23317755</v>
      </c>
      <c r="E51" s="16">
        <v>20068116</v>
      </c>
      <c r="F51" s="39">
        <f t="shared" si="2"/>
        <v>0.86063671223923577</v>
      </c>
    </row>
    <row r="52" spans="2:6" x14ac:dyDescent="0.25">
      <c r="B52" s="3" t="s">
        <v>16</v>
      </c>
      <c r="C52" s="4">
        <f>SUM(C53:C63)</f>
        <v>993911712</v>
      </c>
      <c r="D52" s="4">
        <f>SUM(D53:D63)</f>
        <v>486465172</v>
      </c>
      <c r="E52" s="4">
        <f>SUM(E53:E63)</f>
        <v>270589716</v>
      </c>
      <c r="F52" s="32">
        <f t="shared" si="2"/>
        <v>0.5562365644544025</v>
      </c>
    </row>
    <row r="53" spans="2:6" x14ac:dyDescent="0.25">
      <c r="B53" s="13" t="s">
        <v>32</v>
      </c>
      <c r="C53" s="14">
        <v>32390291</v>
      </c>
      <c r="D53" s="14">
        <v>9784355</v>
      </c>
      <c r="E53" s="14">
        <v>3688996</v>
      </c>
      <c r="F53" s="38">
        <f t="shared" si="2"/>
        <v>0.37703006483309326</v>
      </c>
    </row>
    <row r="54" spans="2:6" x14ac:dyDescent="0.25">
      <c r="B54" s="15" t="s">
        <v>33</v>
      </c>
      <c r="C54" s="16">
        <v>161046005</v>
      </c>
      <c r="D54" s="16">
        <v>127591224</v>
      </c>
      <c r="E54" s="16">
        <v>109804535</v>
      </c>
      <c r="F54" s="39">
        <f t="shared" si="2"/>
        <v>0.86059629775163848</v>
      </c>
    </row>
    <row r="55" spans="2:6" x14ac:dyDescent="0.25">
      <c r="B55" s="15" t="s">
        <v>34</v>
      </c>
      <c r="C55" s="16">
        <v>20000000</v>
      </c>
      <c r="D55" s="16">
        <v>197465</v>
      </c>
      <c r="E55" s="16">
        <v>117023</v>
      </c>
      <c r="F55" s="39">
        <f t="shared" si="2"/>
        <v>0.59262654141240223</v>
      </c>
    </row>
    <row r="56" spans="2:6" x14ac:dyDescent="0.25">
      <c r="B56" s="15" t="s">
        <v>35</v>
      </c>
      <c r="C56" s="16">
        <v>20000000</v>
      </c>
      <c r="D56" s="16">
        <v>3829232</v>
      </c>
      <c r="E56" s="16">
        <v>40049</v>
      </c>
      <c r="F56" s="39">
        <f t="shared" si="2"/>
        <v>1.0458755175972624E-2</v>
      </c>
    </row>
    <row r="57" spans="2:6" x14ac:dyDescent="0.25">
      <c r="B57" s="15" t="s">
        <v>36</v>
      </c>
      <c r="C57" s="16">
        <v>10000000</v>
      </c>
      <c r="D57" s="16">
        <v>928644</v>
      </c>
      <c r="E57" s="16">
        <v>733337</v>
      </c>
      <c r="F57" s="39">
        <f t="shared" si="2"/>
        <v>0.7896858214773369</v>
      </c>
    </row>
    <row r="58" spans="2:6" x14ac:dyDescent="0.25">
      <c r="B58" s="15" t="s">
        <v>37</v>
      </c>
      <c r="C58" s="16">
        <v>0</v>
      </c>
      <c r="D58" s="16">
        <v>113599</v>
      </c>
      <c r="E58" s="16">
        <v>97089</v>
      </c>
      <c r="F58" s="39">
        <f t="shared" si="2"/>
        <v>0.85466421359342948</v>
      </c>
    </row>
    <row r="59" spans="2:6" x14ac:dyDescent="0.25">
      <c r="B59" s="15" t="s">
        <v>38</v>
      </c>
      <c r="C59" s="16">
        <v>0</v>
      </c>
      <c r="D59" s="16">
        <v>102189673</v>
      </c>
      <c r="E59" s="16">
        <v>3756124</v>
      </c>
      <c r="F59" s="39">
        <f t="shared" si="2"/>
        <v>3.6756395139849407E-2</v>
      </c>
    </row>
    <row r="60" spans="2:6" x14ac:dyDescent="0.25">
      <c r="B60" s="15" t="s">
        <v>42</v>
      </c>
      <c r="C60" s="16">
        <v>0</v>
      </c>
      <c r="D60" s="16">
        <v>27000</v>
      </c>
      <c r="E60" s="16">
        <v>26950</v>
      </c>
      <c r="F60" s="39">
        <f t="shared" si="2"/>
        <v>0.99814814814814812</v>
      </c>
    </row>
    <row r="61" spans="2:6" x14ac:dyDescent="0.25">
      <c r="B61" s="15" t="s">
        <v>39</v>
      </c>
      <c r="C61" s="16">
        <v>0</v>
      </c>
      <c r="D61" s="16">
        <v>28923320</v>
      </c>
      <c r="E61" s="16">
        <v>1230342</v>
      </c>
      <c r="F61" s="39">
        <f t="shared" si="2"/>
        <v>4.2538062712026141E-2</v>
      </c>
    </row>
    <row r="62" spans="2:6" x14ac:dyDescent="0.25">
      <c r="B62" s="15" t="s">
        <v>40</v>
      </c>
      <c r="C62" s="16">
        <v>0</v>
      </c>
      <c r="D62" s="16">
        <v>5879875</v>
      </c>
      <c r="E62" s="16">
        <v>5471825</v>
      </c>
      <c r="F62" s="39">
        <f t="shared" si="2"/>
        <v>0.93060226620463871</v>
      </c>
    </row>
    <row r="63" spans="2:6" x14ac:dyDescent="0.25">
      <c r="B63" s="15" t="s">
        <v>41</v>
      </c>
      <c r="C63" s="16">
        <v>750475416</v>
      </c>
      <c r="D63" s="16">
        <v>207000785</v>
      </c>
      <c r="E63" s="16">
        <v>145623446</v>
      </c>
      <c r="F63" s="39">
        <f t="shared" si="2"/>
        <v>0.70349224037966818</v>
      </c>
    </row>
    <row r="64" spans="2:6" x14ac:dyDescent="0.25">
      <c r="B64" s="5" t="s">
        <v>19</v>
      </c>
      <c r="C64" s="6">
        <f>+C52+C43+C41+C29+C18+C6</f>
        <v>4196614712</v>
      </c>
      <c r="D64" s="6">
        <f>+D52+D43+D41+D29+D18+D6</f>
        <v>3675368268</v>
      </c>
      <c r="E64" s="6">
        <f>+E52+E43+E41+E29+E18+E6</f>
        <v>3191601952</v>
      </c>
      <c r="F64" s="37">
        <f t="shared" si="2"/>
        <v>0.8683760971078831</v>
      </c>
    </row>
    <row r="65" spans="2:15" customFormat="1" x14ac:dyDescent="0.25">
      <c r="B65" s="48" t="s">
        <v>28</v>
      </c>
      <c r="C65" s="49"/>
      <c r="D65" s="49"/>
      <c r="E65" s="49"/>
      <c r="F65" s="49"/>
      <c r="H65" s="49"/>
    </row>
    <row r="66" spans="2:15" s="50" customFormat="1" ht="12.75" x14ac:dyDescent="0.25">
      <c r="B66" s="50" t="s">
        <v>29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2:15" s="50" customFormat="1" ht="5.25" customHeight="1" x14ac:dyDescent="0.25"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2:15" customFormat="1" x14ac:dyDescent="0.25">
      <c r="B68" s="48" t="s">
        <v>23</v>
      </c>
    </row>
    <row r="69" spans="2:15" customFormat="1" ht="5.0999999999999996" customHeight="1" x14ac:dyDescent="0.25">
      <c r="B69" s="48"/>
    </row>
    <row r="70" spans="2:15" customFormat="1" x14ac:dyDescent="0.25">
      <c r="B70" s="48" t="s">
        <v>24</v>
      </c>
    </row>
    <row r="71" spans="2:15" customFormat="1" x14ac:dyDescent="0.25">
      <c r="B71" s="48" t="s">
        <v>25</v>
      </c>
    </row>
    <row r="72" spans="2:15" customFormat="1" x14ac:dyDescent="0.25">
      <c r="B72" s="48" t="s">
        <v>26</v>
      </c>
    </row>
    <row r="73" spans="2:15" customFormat="1" x14ac:dyDescent="0.25">
      <c r="B73" s="48" t="s">
        <v>27</v>
      </c>
    </row>
    <row r="74" spans="2:15" customFormat="1" ht="4.5" customHeight="1" x14ac:dyDescent="0.25">
      <c r="B74" s="48"/>
    </row>
    <row r="75" spans="2:15" customFormat="1" x14ac:dyDescent="0.25">
      <c r="B75" s="48" t="s">
        <v>30</v>
      </c>
    </row>
    <row r="76" spans="2:15" customFormat="1" x14ac:dyDescent="0.25">
      <c r="B76" s="48" t="s">
        <v>31</v>
      </c>
    </row>
  </sheetData>
  <mergeCells count="1">
    <mergeCell ref="B2:F2"/>
  </mergeCells>
  <conditionalFormatting sqref="O66">
    <cfRule type="cellIs" dxfId="3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6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71.5703125" customWidth="1"/>
    <col min="5" max="5" width="12.7109375" customWidth="1"/>
  </cols>
  <sheetData>
    <row r="2" spans="2:6" ht="52.5" customHeight="1" x14ac:dyDescent="0.25">
      <c r="B2" s="47" t="s">
        <v>43</v>
      </c>
      <c r="C2" s="47"/>
      <c r="D2" s="47"/>
      <c r="E2" s="47"/>
      <c r="F2" s="47"/>
    </row>
    <row r="5" spans="2:6" ht="38.25" x14ac:dyDescent="0.25">
      <c r="B5" s="9" t="s">
        <v>20</v>
      </c>
      <c r="C5" s="9" t="s">
        <v>17</v>
      </c>
      <c r="D5" s="9" t="s">
        <v>18</v>
      </c>
      <c r="E5" s="12" t="s">
        <v>22</v>
      </c>
      <c r="F5" s="12" t="s">
        <v>21</v>
      </c>
    </row>
    <row r="6" spans="2:6" x14ac:dyDescent="0.25">
      <c r="B6" s="3" t="s">
        <v>0</v>
      </c>
      <c r="C6" s="4">
        <f>SUM(C7:C17)</f>
        <v>22613140</v>
      </c>
      <c r="D6" s="4">
        <f t="shared" ref="D6:E6" si="0">SUM(D7:D17)</f>
        <v>20933436</v>
      </c>
      <c r="E6" s="4">
        <f t="shared" si="0"/>
        <v>823061</v>
      </c>
      <c r="F6" s="32">
        <f t="shared" ref="F6:F54" si="1">IF(E6=0,"0%",E6/D6)</f>
        <v>3.9318007803401216E-2</v>
      </c>
    </row>
    <row r="7" spans="2:6" x14ac:dyDescent="0.25">
      <c r="B7" s="13" t="s">
        <v>32</v>
      </c>
      <c r="C7" s="14">
        <v>660431</v>
      </c>
      <c r="D7" s="14">
        <v>646931</v>
      </c>
      <c r="E7" s="14">
        <v>0</v>
      </c>
      <c r="F7" s="42" t="str">
        <f t="shared" si="1"/>
        <v>0%</v>
      </c>
    </row>
    <row r="8" spans="2:6" x14ac:dyDescent="0.25">
      <c r="B8" s="15" t="s">
        <v>33</v>
      </c>
      <c r="C8" s="16">
        <v>1771969</v>
      </c>
      <c r="D8" s="16">
        <v>1888848</v>
      </c>
      <c r="E8" s="16">
        <v>14455</v>
      </c>
      <c r="F8" s="43">
        <f t="shared" si="1"/>
        <v>7.6528127197106385E-3</v>
      </c>
    </row>
    <row r="9" spans="2:6" x14ac:dyDescent="0.25">
      <c r="B9" s="15" t="s">
        <v>34</v>
      </c>
      <c r="C9" s="16">
        <v>439744</v>
      </c>
      <c r="D9" s="16">
        <v>439744</v>
      </c>
      <c r="E9" s="16">
        <v>0</v>
      </c>
      <c r="F9" s="43" t="str">
        <f t="shared" si="1"/>
        <v>0%</v>
      </c>
    </row>
    <row r="10" spans="2:6" x14ac:dyDescent="0.25">
      <c r="B10" s="15" t="s">
        <v>35</v>
      </c>
      <c r="C10" s="16">
        <v>78975</v>
      </c>
      <c r="D10" s="16">
        <v>78975</v>
      </c>
      <c r="E10" s="16">
        <v>0</v>
      </c>
      <c r="F10" s="43" t="str">
        <f t="shared" si="1"/>
        <v>0%</v>
      </c>
    </row>
    <row r="11" spans="2:6" x14ac:dyDescent="0.25">
      <c r="B11" s="15" t="s">
        <v>36</v>
      </c>
      <c r="C11" s="16">
        <v>492058</v>
      </c>
      <c r="D11" s="16">
        <v>464482</v>
      </c>
      <c r="E11" s="16">
        <v>0</v>
      </c>
      <c r="F11" s="43" t="str">
        <f t="shared" si="1"/>
        <v>0%</v>
      </c>
    </row>
    <row r="12" spans="2:6" x14ac:dyDescent="0.25">
      <c r="B12" s="15" t="s">
        <v>37</v>
      </c>
      <c r="C12" s="16">
        <v>77560</v>
      </c>
      <c r="D12" s="16">
        <v>77560</v>
      </c>
      <c r="E12" s="16">
        <v>0</v>
      </c>
      <c r="F12" s="43" t="str">
        <f t="shared" si="1"/>
        <v>0%</v>
      </c>
    </row>
    <row r="13" spans="2:6" x14ac:dyDescent="0.25">
      <c r="B13" s="15" t="s">
        <v>38</v>
      </c>
      <c r="C13" s="16">
        <v>82733</v>
      </c>
      <c r="D13" s="16">
        <v>83914</v>
      </c>
      <c r="E13" s="16">
        <v>1181</v>
      </c>
      <c r="F13" s="43">
        <f t="shared" si="1"/>
        <v>1.4073932835998761E-2</v>
      </c>
    </row>
    <row r="14" spans="2:6" x14ac:dyDescent="0.25">
      <c r="B14" s="15" t="s">
        <v>42</v>
      </c>
      <c r="C14" s="16">
        <v>1426715</v>
      </c>
      <c r="D14" s="16">
        <v>1543699</v>
      </c>
      <c r="E14" s="16">
        <v>527311</v>
      </c>
      <c r="F14" s="43">
        <f t="shared" si="1"/>
        <v>0.34158926060067407</v>
      </c>
    </row>
    <row r="15" spans="2:6" x14ac:dyDescent="0.25">
      <c r="B15" s="15" t="s">
        <v>39</v>
      </c>
      <c r="C15" s="16">
        <v>263136</v>
      </c>
      <c r="D15" s="16">
        <v>207984</v>
      </c>
      <c r="E15" s="16">
        <v>0</v>
      </c>
      <c r="F15" s="43" t="str">
        <f t="shared" si="1"/>
        <v>0%</v>
      </c>
    </row>
    <row r="16" spans="2:6" x14ac:dyDescent="0.25">
      <c r="B16" s="15" t="s">
        <v>40</v>
      </c>
      <c r="C16" s="16">
        <v>1494834</v>
      </c>
      <c r="D16" s="16">
        <v>1331058</v>
      </c>
      <c r="E16" s="16">
        <v>39838</v>
      </c>
      <c r="F16" s="43">
        <f t="shared" si="1"/>
        <v>2.9929574819429355E-2</v>
      </c>
    </row>
    <row r="17" spans="2:6" x14ac:dyDescent="0.25">
      <c r="B17" s="17" t="s">
        <v>41</v>
      </c>
      <c r="C17" s="18">
        <v>15824985</v>
      </c>
      <c r="D17" s="18">
        <v>14170241</v>
      </c>
      <c r="E17" s="18">
        <v>240276</v>
      </c>
      <c r="F17" s="44">
        <f t="shared" si="1"/>
        <v>1.6956380628953313E-2</v>
      </c>
    </row>
    <row r="18" spans="2:6" x14ac:dyDescent="0.25">
      <c r="B18" s="3" t="s">
        <v>12</v>
      </c>
      <c r="C18" s="4">
        <f>SUM(C19:C20)</f>
        <v>722000</v>
      </c>
      <c r="D18" s="4">
        <f t="shared" ref="D18:E18" si="2">SUM(D19:D20)</f>
        <v>1085555</v>
      </c>
      <c r="E18" s="4">
        <f t="shared" si="2"/>
        <v>460931</v>
      </c>
      <c r="F18" s="32">
        <f t="shared" si="1"/>
        <v>0.42460400440327761</v>
      </c>
    </row>
    <row r="19" spans="2:6" x14ac:dyDescent="0.25">
      <c r="B19" s="13" t="s">
        <v>40</v>
      </c>
      <c r="C19" s="14">
        <v>650000</v>
      </c>
      <c r="D19" s="14">
        <v>650000</v>
      </c>
      <c r="E19" s="14">
        <v>171099</v>
      </c>
      <c r="F19" s="42">
        <f t="shared" si="1"/>
        <v>0.26322923076923077</v>
      </c>
    </row>
    <row r="20" spans="2:6" x14ac:dyDescent="0.25">
      <c r="B20" s="17" t="s">
        <v>41</v>
      </c>
      <c r="C20" s="18">
        <v>72000</v>
      </c>
      <c r="D20" s="18">
        <v>435555</v>
      </c>
      <c r="E20" s="18">
        <v>289832</v>
      </c>
      <c r="F20" s="44">
        <f t="shared" si="1"/>
        <v>0.66543146100951656</v>
      </c>
    </row>
    <row r="21" spans="2:6" x14ac:dyDescent="0.25">
      <c r="B21" s="3" t="s">
        <v>13</v>
      </c>
      <c r="C21" s="4">
        <f>SUM(C22:C32)</f>
        <v>323691750</v>
      </c>
      <c r="D21" s="4">
        <f t="shared" ref="D21:E21" si="3">SUM(D22:D32)</f>
        <v>304429206</v>
      </c>
      <c r="E21" s="4">
        <f t="shared" si="3"/>
        <v>214245166</v>
      </c>
      <c r="F21" s="32">
        <f t="shared" si="1"/>
        <v>0.7037602233210174</v>
      </c>
    </row>
    <row r="22" spans="2:6" x14ac:dyDescent="0.25">
      <c r="B22" s="13" t="s">
        <v>32</v>
      </c>
      <c r="C22" s="14">
        <v>5339530</v>
      </c>
      <c r="D22" s="14">
        <v>9571406</v>
      </c>
      <c r="E22" s="14">
        <v>3531406</v>
      </c>
      <c r="F22" s="42">
        <f t="shared" si="1"/>
        <v>0.36895373574164547</v>
      </c>
    </row>
    <row r="23" spans="2:6" x14ac:dyDescent="0.25">
      <c r="B23" s="15" t="s">
        <v>33</v>
      </c>
      <c r="C23" s="16">
        <v>7834002</v>
      </c>
      <c r="D23" s="16">
        <v>6252157</v>
      </c>
      <c r="E23" s="16">
        <v>3406941</v>
      </c>
      <c r="F23" s="43">
        <f t="shared" si="1"/>
        <v>0.54492249634806034</v>
      </c>
    </row>
    <row r="24" spans="2:6" x14ac:dyDescent="0.25">
      <c r="B24" s="15" t="s">
        <v>34</v>
      </c>
      <c r="C24" s="16">
        <v>2193444</v>
      </c>
      <c r="D24" s="16">
        <v>6499906</v>
      </c>
      <c r="E24" s="16">
        <v>5152074</v>
      </c>
      <c r="F24" s="43">
        <f t="shared" si="1"/>
        <v>0.79263823199904737</v>
      </c>
    </row>
    <row r="25" spans="2:6" x14ac:dyDescent="0.25">
      <c r="B25" s="15" t="s">
        <v>35</v>
      </c>
      <c r="C25" s="16">
        <v>2364448</v>
      </c>
      <c r="D25" s="16">
        <v>3565975</v>
      </c>
      <c r="E25" s="16">
        <v>2600249</v>
      </c>
      <c r="F25" s="43">
        <f t="shared" si="1"/>
        <v>0.72918318272001348</v>
      </c>
    </row>
    <row r="26" spans="2:6" x14ac:dyDescent="0.25">
      <c r="B26" s="15" t="s">
        <v>36</v>
      </c>
      <c r="C26" s="16">
        <v>2951324</v>
      </c>
      <c r="D26" s="16">
        <v>2812467</v>
      </c>
      <c r="E26" s="16">
        <v>1749676</v>
      </c>
      <c r="F26" s="43">
        <f t="shared" si="1"/>
        <v>0.62211432169693015</v>
      </c>
    </row>
    <row r="27" spans="2:6" x14ac:dyDescent="0.25">
      <c r="B27" s="15" t="s">
        <v>37</v>
      </c>
      <c r="C27" s="16">
        <v>1163579</v>
      </c>
      <c r="D27" s="16">
        <v>1099700</v>
      </c>
      <c r="E27" s="16">
        <v>822278</v>
      </c>
      <c r="F27" s="43">
        <f t="shared" si="1"/>
        <v>0.7477293807402019</v>
      </c>
    </row>
    <row r="28" spans="2:6" x14ac:dyDescent="0.25">
      <c r="B28" s="15" t="s">
        <v>38</v>
      </c>
      <c r="C28" s="16">
        <v>1208910</v>
      </c>
      <c r="D28" s="16">
        <v>1426713</v>
      </c>
      <c r="E28" s="16">
        <v>657282</v>
      </c>
      <c r="F28" s="43">
        <f t="shared" si="1"/>
        <v>0.46069672036352088</v>
      </c>
    </row>
    <row r="29" spans="2:6" x14ac:dyDescent="0.25">
      <c r="B29" s="15" t="s">
        <v>42</v>
      </c>
      <c r="C29" s="16">
        <v>160842</v>
      </c>
      <c r="D29" s="16">
        <v>689512</v>
      </c>
      <c r="E29" s="16">
        <v>455739</v>
      </c>
      <c r="F29" s="43">
        <f t="shared" si="1"/>
        <v>0.66095876503962225</v>
      </c>
    </row>
    <row r="30" spans="2:6" x14ac:dyDescent="0.25">
      <c r="B30" s="15" t="s">
        <v>39</v>
      </c>
      <c r="C30" s="16">
        <v>796280</v>
      </c>
      <c r="D30" s="16">
        <v>938108</v>
      </c>
      <c r="E30" s="16">
        <v>400145</v>
      </c>
      <c r="F30" s="43">
        <f t="shared" si="1"/>
        <v>0.42654470487406565</v>
      </c>
    </row>
    <row r="31" spans="2:6" x14ac:dyDescent="0.25">
      <c r="B31" s="15" t="s">
        <v>40</v>
      </c>
      <c r="C31" s="16">
        <v>47242627</v>
      </c>
      <c r="D31" s="16">
        <v>61184821</v>
      </c>
      <c r="E31" s="16">
        <v>39956912</v>
      </c>
      <c r="F31" s="43">
        <f t="shared" si="1"/>
        <v>0.65305269096072049</v>
      </c>
    </row>
    <row r="32" spans="2:6" x14ac:dyDescent="0.25">
      <c r="B32" s="17" t="s">
        <v>41</v>
      </c>
      <c r="C32" s="18">
        <v>252436764</v>
      </c>
      <c r="D32" s="18">
        <v>210388441</v>
      </c>
      <c r="E32" s="18">
        <v>155512464</v>
      </c>
      <c r="F32" s="44">
        <f t="shared" si="1"/>
        <v>0.73916828919322619</v>
      </c>
    </row>
    <row r="33" spans="2:6" x14ac:dyDescent="0.25">
      <c r="B33" s="3" t="s">
        <v>15</v>
      </c>
      <c r="C33" s="4">
        <f>SUM(C34:C41)</f>
        <v>4033634</v>
      </c>
      <c r="D33" s="4">
        <f t="shared" ref="D33:E33" si="4">SUM(D34:D41)</f>
        <v>11261186</v>
      </c>
      <c r="E33" s="4">
        <f t="shared" si="4"/>
        <v>9701650</v>
      </c>
      <c r="F33" s="32">
        <f t="shared" si="1"/>
        <v>0.86151227765885408</v>
      </c>
    </row>
    <row r="34" spans="2:6" x14ac:dyDescent="0.25">
      <c r="B34" s="13" t="s">
        <v>32</v>
      </c>
      <c r="C34" s="14">
        <v>0</v>
      </c>
      <c r="D34" s="14">
        <v>14974</v>
      </c>
      <c r="E34" s="14">
        <v>14974</v>
      </c>
      <c r="F34" s="42">
        <f t="shared" si="1"/>
        <v>1</v>
      </c>
    </row>
    <row r="35" spans="2:6" x14ac:dyDescent="0.25">
      <c r="B35" s="45" t="s">
        <v>33</v>
      </c>
      <c r="C35" s="46">
        <v>0</v>
      </c>
      <c r="D35" s="46">
        <v>64863</v>
      </c>
      <c r="E35" s="46">
        <v>64862</v>
      </c>
      <c r="F35" s="43">
        <f t="shared" si="1"/>
        <v>0.9999845828900914</v>
      </c>
    </row>
    <row r="36" spans="2:6" x14ac:dyDescent="0.25">
      <c r="B36" s="45" t="s">
        <v>34</v>
      </c>
      <c r="C36" s="46">
        <v>0</v>
      </c>
      <c r="D36" s="46">
        <v>4237</v>
      </c>
      <c r="E36" s="46">
        <v>4237</v>
      </c>
      <c r="F36" s="43">
        <f t="shared" si="1"/>
        <v>1</v>
      </c>
    </row>
    <row r="37" spans="2:6" x14ac:dyDescent="0.25">
      <c r="B37" s="45" t="s">
        <v>36</v>
      </c>
      <c r="C37" s="46">
        <v>0</v>
      </c>
      <c r="D37" s="46">
        <v>23634</v>
      </c>
      <c r="E37" s="46">
        <v>23634</v>
      </c>
      <c r="F37" s="43">
        <f t="shared" si="1"/>
        <v>1</v>
      </c>
    </row>
    <row r="38" spans="2:6" x14ac:dyDescent="0.25">
      <c r="B38" s="45" t="s">
        <v>38</v>
      </c>
      <c r="C38" s="46">
        <v>0</v>
      </c>
      <c r="D38" s="46">
        <v>3060</v>
      </c>
      <c r="E38" s="46">
        <v>3060</v>
      </c>
      <c r="F38" s="43">
        <f t="shared" si="1"/>
        <v>1</v>
      </c>
    </row>
    <row r="39" spans="2:6" x14ac:dyDescent="0.25">
      <c r="B39" s="45" t="s">
        <v>42</v>
      </c>
      <c r="C39" s="46">
        <v>0</v>
      </c>
      <c r="D39" s="46">
        <v>1504</v>
      </c>
      <c r="E39" s="46">
        <v>1504</v>
      </c>
      <c r="F39" s="43">
        <f t="shared" si="1"/>
        <v>1</v>
      </c>
    </row>
    <row r="40" spans="2:6" x14ac:dyDescent="0.25">
      <c r="B40" s="45" t="s">
        <v>40</v>
      </c>
      <c r="C40" s="46">
        <v>3793634</v>
      </c>
      <c r="D40" s="46">
        <v>6701441</v>
      </c>
      <c r="E40" s="46">
        <v>5363138</v>
      </c>
      <c r="F40" s="43">
        <f t="shared" si="1"/>
        <v>0.80029623479487466</v>
      </c>
    </row>
    <row r="41" spans="2:6" x14ac:dyDescent="0.25">
      <c r="B41" s="45" t="s">
        <v>41</v>
      </c>
      <c r="C41" s="46">
        <v>240000</v>
      </c>
      <c r="D41" s="46">
        <v>4447473</v>
      </c>
      <c r="E41" s="46">
        <v>4226241</v>
      </c>
      <c r="F41" s="43">
        <f t="shared" si="1"/>
        <v>0.95025669633070287</v>
      </c>
    </row>
    <row r="42" spans="2:6" x14ac:dyDescent="0.25">
      <c r="B42" s="3" t="s">
        <v>16</v>
      </c>
      <c r="C42" s="4">
        <f>SUM(C43:C53)</f>
        <v>8206699</v>
      </c>
      <c r="D42" s="4">
        <f t="shared" ref="D42:E42" si="5">SUM(D43:D53)</f>
        <v>15421326</v>
      </c>
      <c r="E42" s="4">
        <f t="shared" si="5"/>
        <v>6308791</v>
      </c>
      <c r="F42" s="32">
        <f t="shared" si="1"/>
        <v>0.40909523603871678</v>
      </c>
    </row>
    <row r="43" spans="2:6" x14ac:dyDescent="0.25">
      <c r="B43" s="13" t="s">
        <v>32</v>
      </c>
      <c r="C43" s="14">
        <v>500</v>
      </c>
      <c r="D43" s="14">
        <v>28381</v>
      </c>
      <c r="E43" s="14">
        <v>10977</v>
      </c>
      <c r="F43" s="42">
        <f t="shared" si="1"/>
        <v>0.38677284098516612</v>
      </c>
    </row>
    <row r="44" spans="2:6" x14ac:dyDescent="0.25">
      <c r="B44" s="15" t="s">
        <v>33</v>
      </c>
      <c r="C44" s="16">
        <v>1626940</v>
      </c>
      <c r="D44" s="16">
        <v>1008469</v>
      </c>
      <c r="E44" s="16">
        <v>376070</v>
      </c>
      <c r="F44" s="43">
        <f t="shared" si="1"/>
        <v>0.37291180988210842</v>
      </c>
    </row>
    <row r="45" spans="2:6" x14ac:dyDescent="0.25">
      <c r="B45" s="15" t="s">
        <v>34</v>
      </c>
      <c r="C45" s="16">
        <v>0</v>
      </c>
      <c r="D45" s="16">
        <v>5648</v>
      </c>
      <c r="E45" s="16">
        <v>5648</v>
      </c>
      <c r="F45" s="43">
        <f t="shared" si="1"/>
        <v>1</v>
      </c>
    </row>
    <row r="46" spans="2:6" x14ac:dyDescent="0.25">
      <c r="B46" s="15" t="s">
        <v>35</v>
      </c>
      <c r="C46" s="16">
        <v>0</v>
      </c>
      <c r="D46" s="16">
        <v>4000</v>
      </c>
      <c r="E46" s="16">
        <v>0</v>
      </c>
      <c r="F46" s="43" t="str">
        <f t="shared" si="1"/>
        <v>0%</v>
      </c>
    </row>
    <row r="47" spans="2:6" x14ac:dyDescent="0.25">
      <c r="B47" s="15" t="s">
        <v>36</v>
      </c>
      <c r="C47" s="16">
        <v>89994</v>
      </c>
      <c r="D47" s="16">
        <v>660167</v>
      </c>
      <c r="E47" s="16">
        <v>339343</v>
      </c>
      <c r="F47" s="43">
        <f t="shared" si="1"/>
        <v>0.51402599645241276</v>
      </c>
    </row>
    <row r="48" spans="2:6" x14ac:dyDescent="0.25">
      <c r="B48" s="15" t="s">
        <v>37</v>
      </c>
      <c r="C48" s="16">
        <v>0</v>
      </c>
      <c r="D48" s="16">
        <v>266535</v>
      </c>
      <c r="E48" s="16">
        <v>12844</v>
      </c>
      <c r="F48" s="43">
        <f t="shared" si="1"/>
        <v>4.8188793216650719E-2</v>
      </c>
    </row>
    <row r="49" spans="2:15" x14ac:dyDescent="0.25">
      <c r="B49" s="15" t="s">
        <v>38</v>
      </c>
      <c r="C49" s="16">
        <v>0</v>
      </c>
      <c r="D49" s="16">
        <v>35000</v>
      </c>
      <c r="E49" s="16">
        <v>0</v>
      </c>
      <c r="F49" s="43" t="str">
        <f t="shared" si="1"/>
        <v>0%</v>
      </c>
    </row>
    <row r="50" spans="2:15" x14ac:dyDescent="0.25">
      <c r="B50" s="15" t="s">
        <v>42</v>
      </c>
      <c r="C50" s="16">
        <v>0</v>
      </c>
      <c r="D50" s="16">
        <v>148113</v>
      </c>
      <c r="E50" s="16">
        <v>147257</v>
      </c>
      <c r="F50" s="43">
        <f t="shared" si="1"/>
        <v>0.99422062884419327</v>
      </c>
    </row>
    <row r="51" spans="2:15" x14ac:dyDescent="0.25">
      <c r="B51" s="15" t="s">
        <v>39</v>
      </c>
      <c r="C51" s="16">
        <v>0</v>
      </c>
      <c r="D51" s="16">
        <v>12879</v>
      </c>
      <c r="E51" s="16">
        <v>6981</v>
      </c>
      <c r="F51" s="43">
        <f t="shared" si="1"/>
        <v>0.54204518984393202</v>
      </c>
    </row>
    <row r="52" spans="2:15" x14ac:dyDescent="0.25">
      <c r="B52" s="15" t="s">
        <v>40</v>
      </c>
      <c r="C52" s="16">
        <v>3667150</v>
      </c>
      <c r="D52" s="16">
        <v>6444769</v>
      </c>
      <c r="E52" s="16">
        <v>2984673</v>
      </c>
      <c r="F52" s="43">
        <f t="shared" si="1"/>
        <v>0.46311559033380406</v>
      </c>
    </row>
    <row r="53" spans="2:15" x14ac:dyDescent="0.25">
      <c r="B53" s="15" t="s">
        <v>41</v>
      </c>
      <c r="C53" s="16">
        <v>2822115</v>
      </c>
      <c r="D53" s="16">
        <v>6807365</v>
      </c>
      <c r="E53" s="16">
        <v>2424998</v>
      </c>
      <c r="F53" s="43">
        <f t="shared" si="1"/>
        <v>0.35623152276982356</v>
      </c>
    </row>
    <row r="54" spans="2:15" x14ac:dyDescent="0.25">
      <c r="B54" s="5" t="s">
        <v>19</v>
      </c>
      <c r="C54" s="6">
        <f>+C42+C33+C21+C18+C6</f>
        <v>359267223</v>
      </c>
      <c r="D54" s="6">
        <f t="shared" ref="D54:E54" si="6">+D42+D33+D21+D18+D6</f>
        <v>353130709</v>
      </c>
      <c r="E54" s="6">
        <f t="shared" si="6"/>
        <v>231539599</v>
      </c>
      <c r="F54" s="37">
        <f t="shared" si="1"/>
        <v>0.65567675962160521</v>
      </c>
    </row>
    <row r="55" spans="2:15" x14ac:dyDescent="0.25">
      <c r="B55" s="48" t="s">
        <v>28</v>
      </c>
      <c r="C55" s="49"/>
      <c r="D55" s="49"/>
      <c r="E55" s="49"/>
      <c r="F55" s="49"/>
      <c r="H55" s="49"/>
    </row>
    <row r="56" spans="2:15" s="50" customFormat="1" ht="12.75" x14ac:dyDescent="0.25">
      <c r="B56" s="50" t="s">
        <v>29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2:15" s="50" customFormat="1" ht="4.5" customHeight="1" x14ac:dyDescent="0.25"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2:15" x14ac:dyDescent="0.25">
      <c r="B58" s="48" t="s">
        <v>23</v>
      </c>
    </row>
    <row r="59" spans="2:15" ht="5.0999999999999996" customHeight="1" x14ac:dyDescent="0.25">
      <c r="B59" s="48"/>
    </row>
    <row r="60" spans="2:15" x14ac:dyDescent="0.25">
      <c r="B60" s="48" t="s">
        <v>24</v>
      </c>
    </row>
    <row r="61" spans="2:15" x14ac:dyDescent="0.25">
      <c r="B61" s="48" t="s">
        <v>25</v>
      </c>
    </row>
    <row r="62" spans="2:15" x14ac:dyDescent="0.25">
      <c r="B62" s="48" t="s">
        <v>26</v>
      </c>
    </row>
    <row r="63" spans="2:15" x14ac:dyDescent="0.25">
      <c r="B63" s="48" t="s">
        <v>27</v>
      </c>
    </row>
    <row r="64" spans="2:15" ht="5.25" customHeight="1" x14ac:dyDescent="0.25">
      <c r="B64" s="48"/>
    </row>
    <row r="65" spans="2:2" x14ac:dyDescent="0.25">
      <c r="B65" s="48" t="s">
        <v>30</v>
      </c>
    </row>
    <row r="66" spans="2:2" x14ac:dyDescent="0.25">
      <c r="B66" s="48" t="s">
        <v>31</v>
      </c>
    </row>
  </sheetData>
  <mergeCells count="1">
    <mergeCell ref="B2:F2"/>
  </mergeCells>
  <conditionalFormatting sqref="O56">
    <cfRule type="cellIs" dxfId="2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68.140625" customWidth="1"/>
    <col min="5" max="5" width="13.42578125" customWidth="1"/>
  </cols>
  <sheetData>
    <row r="2" spans="2:15" ht="70.5" customHeight="1" x14ac:dyDescent="0.25">
      <c r="B2" s="47" t="s">
        <v>43</v>
      </c>
      <c r="C2" s="47"/>
      <c r="D2" s="47"/>
      <c r="E2" s="47"/>
      <c r="F2" s="47"/>
    </row>
    <row r="5" spans="2:15" ht="38.25" x14ac:dyDescent="0.25">
      <c r="B5" s="9" t="s">
        <v>20</v>
      </c>
      <c r="C5" s="9" t="s">
        <v>17</v>
      </c>
      <c r="D5" s="9" t="s">
        <v>18</v>
      </c>
      <c r="E5" s="12" t="s">
        <v>22</v>
      </c>
      <c r="F5" s="12" t="s">
        <v>21</v>
      </c>
    </row>
    <row r="6" spans="2:15" x14ac:dyDescent="0.25">
      <c r="B6" s="3" t="s">
        <v>16</v>
      </c>
      <c r="C6" s="4">
        <f>+SUM(C7:C8)</f>
        <v>16066664</v>
      </c>
      <c r="D6" s="4">
        <f t="shared" ref="D6:E6" si="0">+SUM(D7:D8)</f>
        <v>16066664</v>
      </c>
      <c r="E6" s="4">
        <f t="shared" si="0"/>
        <v>11370934</v>
      </c>
      <c r="F6" s="7">
        <f>IF(E6=0,"0%",E6/D6)</f>
        <v>0.70773459879412426</v>
      </c>
    </row>
    <row r="7" spans="2:15" x14ac:dyDescent="0.25">
      <c r="B7" s="13" t="s">
        <v>32</v>
      </c>
      <c r="C7" s="14">
        <v>2390291</v>
      </c>
      <c r="D7" s="14">
        <v>2390291</v>
      </c>
      <c r="E7" s="14">
        <v>1369152</v>
      </c>
      <c r="F7" s="28">
        <f>IF(E7=0,"0%",E7/D7)</f>
        <v>0.5727972033530645</v>
      </c>
    </row>
    <row r="8" spans="2:15" x14ac:dyDescent="0.25">
      <c r="B8" s="17" t="s">
        <v>33</v>
      </c>
      <c r="C8" s="18">
        <v>13676373</v>
      </c>
      <c r="D8" s="18">
        <v>13676373</v>
      </c>
      <c r="E8" s="18">
        <v>10001782</v>
      </c>
      <c r="F8" s="29">
        <f>IF(E8=0,"0%",E8/D8)</f>
        <v>0.73131831078312937</v>
      </c>
    </row>
    <row r="9" spans="2:15" x14ac:dyDescent="0.25">
      <c r="B9" s="5" t="s">
        <v>19</v>
      </c>
      <c r="C9" s="6">
        <f>+C6</f>
        <v>16066664</v>
      </c>
      <c r="D9" s="6">
        <f t="shared" ref="D9:E9" si="1">+D6</f>
        <v>16066664</v>
      </c>
      <c r="E9" s="6">
        <f t="shared" si="1"/>
        <v>11370934</v>
      </c>
      <c r="F9" s="8">
        <f>IF(E9=0,"0%",E9/D9)</f>
        <v>0.70773459879412426</v>
      </c>
    </row>
    <row r="10" spans="2:15" x14ac:dyDescent="0.25">
      <c r="B10" s="48" t="s">
        <v>28</v>
      </c>
      <c r="C10" s="49"/>
      <c r="D10" s="49"/>
      <c r="E10" s="49"/>
      <c r="F10" s="49"/>
      <c r="H10" s="49"/>
    </row>
    <row r="11" spans="2:15" s="50" customFormat="1" ht="12.75" x14ac:dyDescent="0.25">
      <c r="B11" s="50" t="s">
        <v>29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2:15" s="50" customFormat="1" ht="6" customHeight="1" x14ac:dyDescent="0.25"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2:15" x14ac:dyDescent="0.25">
      <c r="B13" s="48" t="s">
        <v>23</v>
      </c>
    </row>
    <row r="14" spans="2:15" ht="5.0999999999999996" customHeight="1" x14ac:dyDescent="0.25">
      <c r="B14" s="48"/>
    </row>
    <row r="15" spans="2:15" x14ac:dyDescent="0.25">
      <c r="B15" s="48" t="s">
        <v>24</v>
      </c>
    </row>
    <row r="16" spans="2:15" x14ac:dyDescent="0.25">
      <c r="B16" s="48" t="s">
        <v>25</v>
      </c>
    </row>
    <row r="17" spans="2:2" x14ac:dyDescent="0.25">
      <c r="B17" s="48" t="s">
        <v>26</v>
      </c>
    </row>
    <row r="18" spans="2:2" x14ac:dyDescent="0.25">
      <c r="B18" s="48" t="s">
        <v>27</v>
      </c>
    </row>
    <row r="19" spans="2:2" ht="6" customHeight="1" x14ac:dyDescent="0.25">
      <c r="B19" s="48"/>
    </row>
    <row r="20" spans="2:2" x14ac:dyDescent="0.25">
      <c r="B20" s="48" t="s">
        <v>30</v>
      </c>
    </row>
    <row r="21" spans="2:2" x14ac:dyDescent="0.25">
      <c r="B21" s="48" t="s">
        <v>31</v>
      </c>
    </row>
  </sheetData>
  <mergeCells count="1">
    <mergeCell ref="B2:F2"/>
  </mergeCells>
  <conditionalFormatting sqref="O11">
    <cfRule type="cellIs" dxfId="1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85.28515625" bestFit="1" customWidth="1"/>
    <col min="5" max="5" width="12.28515625" customWidth="1"/>
  </cols>
  <sheetData>
    <row r="2" spans="2:6" ht="60" customHeight="1" x14ac:dyDescent="0.25">
      <c r="B2" s="47" t="s">
        <v>43</v>
      </c>
      <c r="C2" s="47"/>
      <c r="D2" s="47"/>
      <c r="E2" s="47"/>
      <c r="F2" s="47"/>
    </row>
    <row r="5" spans="2:6" ht="38.25" x14ac:dyDescent="0.25">
      <c r="B5" s="9" t="s">
        <v>20</v>
      </c>
      <c r="C5" s="9" t="s">
        <v>17</v>
      </c>
      <c r="D5" s="9" t="s">
        <v>18</v>
      </c>
      <c r="E5" s="12" t="s">
        <v>22</v>
      </c>
      <c r="F5" s="12" t="s">
        <v>21</v>
      </c>
    </row>
    <row r="6" spans="2:6" x14ac:dyDescent="0.25">
      <c r="B6" s="3" t="s">
        <v>0</v>
      </c>
      <c r="C6" s="4">
        <f>SUM(C7:C9)</f>
        <v>0</v>
      </c>
      <c r="D6" s="4">
        <f>SUM(D7:D9)</f>
        <v>1543509</v>
      </c>
      <c r="E6" s="4">
        <f>SUM(E7:E9)</f>
        <v>518571</v>
      </c>
      <c r="F6" s="32">
        <f t="shared" ref="F6:F14" si="0">IF(E6=0,"0%",E6/D6)</f>
        <v>0.33596888647879602</v>
      </c>
    </row>
    <row r="7" spans="2:6" x14ac:dyDescent="0.25">
      <c r="B7" s="31" t="s">
        <v>32</v>
      </c>
      <c r="C7" s="16">
        <v>0</v>
      </c>
      <c r="D7" s="16">
        <v>5000</v>
      </c>
      <c r="E7" s="16">
        <v>4502</v>
      </c>
      <c r="F7" s="43">
        <f t="shared" si="0"/>
        <v>0.90039999999999998</v>
      </c>
    </row>
    <row r="8" spans="2:6" x14ac:dyDescent="0.25">
      <c r="B8" s="31" t="s">
        <v>33</v>
      </c>
      <c r="C8" s="16">
        <v>0</v>
      </c>
      <c r="D8" s="16">
        <v>16000</v>
      </c>
      <c r="E8" s="16">
        <v>13504</v>
      </c>
      <c r="F8" s="43">
        <f t="shared" si="0"/>
        <v>0.84399999999999997</v>
      </c>
    </row>
    <row r="9" spans="2:6" x14ac:dyDescent="0.25">
      <c r="B9" s="31" t="s">
        <v>41</v>
      </c>
      <c r="C9" s="16">
        <v>0</v>
      </c>
      <c r="D9" s="16">
        <v>1522509</v>
      </c>
      <c r="E9" s="16">
        <v>500565</v>
      </c>
      <c r="F9" s="43">
        <f t="shared" si="0"/>
        <v>0.32877638161744854</v>
      </c>
    </row>
    <row r="10" spans="2:6" x14ac:dyDescent="0.25">
      <c r="B10" s="3" t="s">
        <v>13</v>
      </c>
      <c r="C10" s="4">
        <f>SUM(C11:C21)</f>
        <v>0</v>
      </c>
      <c r="D10" s="4">
        <f t="shared" ref="D10:E10" si="1">SUM(D11:D21)</f>
        <v>267480083</v>
      </c>
      <c r="E10" s="4">
        <f t="shared" si="1"/>
        <v>228796752</v>
      </c>
      <c r="F10" s="32">
        <f t="shared" si="0"/>
        <v>0.85537864888429838</v>
      </c>
    </row>
    <row r="11" spans="2:6" x14ac:dyDescent="0.25">
      <c r="B11" s="30" t="s">
        <v>32</v>
      </c>
      <c r="C11" s="14">
        <v>0</v>
      </c>
      <c r="D11" s="14">
        <v>21351440</v>
      </c>
      <c r="E11" s="14">
        <v>16075709</v>
      </c>
      <c r="F11" s="42">
        <f t="shared" si="0"/>
        <v>0.75290982715919863</v>
      </c>
    </row>
    <row r="12" spans="2:6" x14ac:dyDescent="0.25">
      <c r="B12" s="31" t="s">
        <v>33</v>
      </c>
      <c r="C12" s="16">
        <v>0</v>
      </c>
      <c r="D12" s="16">
        <v>43332371</v>
      </c>
      <c r="E12" s="16">
        <v>35726049</v>
      </c>
      <c r="F12" s="43">
        <f t="shared" si="0"/>
        <v>0.82446559409361653</v>
      </c>
    </row>
    <row r="13" spans="2:6" x14ac:dyDescent="0.25">
      <c r="B13" s="31" t="s">
        <v>34</v>
      </c>
      <c r="C13" s="16">
        <v>0</v>
      </c>
      <c r="D13" s="16">
        <v>12405178</v>
      </c>
      <c r="E13" s="16">
        <v>7729494</v>
      </c>
      <c r="F13" s="43">
        <f t="shared" si="0"/>
        <v>0.62308610162627254</v>
      </c>
    </row>
    <row r="14" spans="2:6" x14ac:dyDescent="0.25">
      <c r="B14" s="31" t="s">
        <v>35</v>
      </c>
      <c r="C14" s="16">
        <v>0</v>
      </c>
      <c r="D14" s="16">
        <v>1427341</v>
      </c>
      <c r="E14" s="16">
        <v>1290567</v>
      </c>
      <c r="F14" s="43">
        <f t="shared" si="0"/>
        <v>0.90417566650155778</v>
      </c>
    </row>
    <row r="15" spans="2:6" x14ac:dyDescent="0.25">
      <c r="B15" s="31" t="s">
        <v>36</v>
      </c>
      <c r="C15" s="16">
        <v>0</v>
      </c>
      <c r="D15" s="16">
        <v>9144204</v>
      </c>
      <c r="E15" s="16">
        <v>6899353</v>
      </c>
      <c r="F15" s="43">
        <f t="shared" ref="F15:F16" si="2">IF(E15=0,"0%",E15/D15)</f>
        <v>0.75450558627082243</v>
      </c>
    </row>
    <row r="16" spans="2:6" x14ac:dyDescent="0.25">
      <c r="B16" s="31" t="s">
        <v>37</v>
      </c>
      <c r="C16" s="16">
        <v>0</v>
      </c>
      <c r="D16" s="16">
        <v>14693038</v>
      </c>
      <c r="E16" s="16">
        <v>13007891</v>
      </c>
      <c r="F16" s="43">
        <f t="shared" si="2"/>
        <v>0.88530983177202704</v>
      </c>
    </row>
    <row r="17" spans="2:6" x14ac:dyDescent="0.25">
      <c r="B17" s="31" t="s">
        <v>38</v>
      </c>
      <c r="C17" s="16">
        <v>0</v>
      </c>
      <c r="D17" s="16">
        <v>27028</v>
      </c>
      <c r="E17" s="16">
        <v>25556</v>
      </c>
      <c r="F17" s="43">
        <f t="shared" ref="F17:F23" si="3">IF(E17=0,"0%",E17/D17)</f>
        <v>0.94553796063341722</v>
      </c>
    </row>
    <row r="18" spans="2:6" x14ac:dyDescent="0.25">
      <c r="B18" s="31" t="s">
        <v>42</v>
      </c>
      <c r="C18" s="16">
        <v>0</v>
      </c>
      <c r="D18" s="16">
        <v>272481</v>
      </c>
      <c r="E18" s="16">
        <v>272187</v>
      </c>
      <c r="F18" s="43">
        <f t="shared" si="3"/>
        <v>0.99892102568619467</v>
      </c>
    </row>
    <row r="19" spans="2:6" x14ac:dyDescent="0.25">
      <c r="B19" s="31" t="s">
        <v>39</v>
      </c>
      <c r="C19" s="16">
        <v>0</v>
      </c>
      <c r="D19" s="16">
        <v>1711892</v>
      </c>
      <c r="E19" s="16">
        <v>1673110</v>
      </c>
      <c r="F19" s="43">
        <f t="shared" si="3"/>
        <v>0.97734553347991582</v>
      </c>
    </row>
    <row r="20" spans="2:6" x14ac:dyDescent="0.25">
      <c r="B20" s="31" t="s">
        <v>40</v>
      </c>
      <c r="C20" s="16">
        <v>0</v>
      </c>
      <c r="D20" s="16">
        <v>11703671</v>
      </c>
      <c r="E20" s="16">
        <v>10883752</v>
      </c>
      <c r="F20" s="43">
        <f t="shared" si="3"/>
        <v>0.92994343398750701</v>
      </c>
    </row>
    <row r="21" spans="2:6" x14ac:dyDescent="0.25">
      <c r="B21" s="31" t="s">
        <v>41</v>
      </c>
      <c r="C21" s="16">
        <v>0</v>
      </c>
      <c r="D21" s="16">
        <v>151411439</v>
      </c>
      <c r="E21" s="16">
        <v>135213084</v>
      </c>
      <c r="F21" s="43">
        <f t="shared" si="3"/>
        <v>0.89301762728772427</v>
      </c>
    </row>
    <row r="22" spans="2:6" x14ac:dyDescent="0.25">
      <c r="B22" s="3" t="s">
        <v>15</v>
      </c>
      <c r="C22" s="4">
        <f>SUM(C23:C28)</f>
        <v>0</v>
      </c>
      <c r="D22" s="4">
        <f t="shared" ref="D22:E22" si="4">SUM(D23:D28)</f>
        <v>1905140</v>
      </c>
      <c r="E22" s="4">
        <f t="shared" si="4"/>
        <v>511564</v>
      </c>
      <c r="F22" s="32">
        <f t="shared" si="3"/>
        <v>0.26851779921685548</v>
      </c>
    </row>
    <row r="23" spans="2:6" x14ac:dyDescent="0.25">
      <c r="B23" s="31" t="s">
        <v>32</v>
      </c>
      <c r="C23" s="16">
        <v>0</v>
      </c>
      <c r="D23" s="16">
        <v>123701</v>
      </c>
      <c r="E23" s="16">
        <v>72839</v>
      </c>
      <c r="F23" s="43">
        <f t="shared" si="3"/>
        <v>0.58883113313554458</v>
      </c>
    </row>
    <row r="24" spans="2:6" x14ac:dyDescent="0.25">
      <c r="B24" s="31" t="s">
        <v>33</v>
      </c>
      <c r="C24" s="16">
        <v>0</v>
      </c>
      <c r="D24" s="16">
        <v>54294</v>
      </c>
      <c r="E24" s="16">
        <v>53554</v>
      </c>
      <c r="F24" s="43">
        <f t="shared" ref="F24:F26" si="5">IF(E24=0,"0%",E24/D24)</f>
        <v>0.98637050134453164</v>
      </c>
    </row>
    <row r="25" spans="2:6" x14ac:dyDescent="0.25">
      <c r="B25" s="31" t="s">
        <v>34</v>
      </c>
      <c r="C25" s="16">
        <v>0</v>
      </c>
      <c r="D25" s="16">
        <v>1313173</v>
      </c>
      <c r="E25" s="16">
        <v>1493</v>
      </c>
      <c r="F25" s="43">
        <f t="shared" si="5"/>
        <v>1.1369408295784332E-3</v>
      </c>
    </row>
    <row r="26" spans="2:6" x14ac:dyDescent="0.25">
      <c r="B26" s="31" t="s">
        <v>35</v>
      </c>
      <c r="C26" s="16">
        <v>0</v>
      </c>
      <c r="D26" s="16">
        <v>293</v>
      </c>
      <c r="E26" s="16">
        <v>0</v>
      </c>
      <c r="F26" s="43" t="str">
        <f t="shared" si="5"/>
        <v>0%</v>
      </c>
    </row>
    <row r="27" spans="2:6" x14ac:dyDescent="0.25">
      <c r="B27" s="31" t="s">
        <v>37</v>
      </c>
      <c r="C27" s="16">
        <v>0</v>
      </c>
      <c r="D27" s="16">
        <v>600</v>
      </c>
      <c r="E27" s="16">
        <v>600</v>
      </c>
      <c r="F27" s="43">
        <f t="shared" ref="F27:F41" si="6">IF(E27=0,"0%",E27/D27)</f>
        <v>1</v>
      </c>
    </row>
    <row r="28" spans="2:6" x14ac:dyDescent="0.25">
      <c r="B28" s="31" t="s">
        <v>41</v>
      </c>
      <c r="C28" s="16">
        <v>0</v>
      </c>
      <c r="D28" s="16">
        <v>413079</v>
      </c>
      <c r="E28" s="16">
        <v>383078</v>
      </c>
      <c r="F28" s="43">
        <f t="shared" si="6"/>
        <v>0.92737224598684509</v>
      </c>
    </row>
    <row r="29" spans="2:6" x14ac:dyDescent="0.25">
      <c r="B29" s="3" t="s">
        <v>16</v>
      </c>
      <c r="C29" s="4">
        <f>SUM(C30:C40)</f>
        <v>0</v>
      </c>
      <c r="D29" s="4">
        <f t="shared" ref="D29:E29" si="7">SUM(D30:D40)</f>
        <v>14845301</v>
      </c>
      <c r="E29" s="4">
        <f t="shared" si="7"/>
        <v>8830110</v>
      </c>
      <c r="F29" s="32">
        <f t="shared" si="6"/>
        <v>0.59480841782864491</v>
      </c>
    </row>
    <row r="30" spans="2:6" x14ac:dyDescent="0.25">
      <c r="B30" s="30" t="s">
        <v>32</v>
      </c>
      <c r="C30" s="14">
        <v>0</v>
      </c>
      <c r="D30" s="14">
        <v>887105</v>
      </c>
      <c r="E30" s="14">
        <v>499174</v>
      </c>
      <c r="F30" s="42">
        <f t="shared" si="6"/>
        <v>0.56270001859982754</v>
      </c>
    </row>
    <row r="31" spans="2:6" x14ac:dyDescent="0.25">
      <c r="B31" s="31" t="s">
        <v>33</v>
      </c>
      <c r="C31" s="16">
        <v>0</v>
      </c>
      <c r="D31" s="16">
        <v>2984224</v>
      </c>
      <c r="E31" s="16">
        <v>2581858</v>
      </c>
      <c r="F31" s="43">
        <f t="shared" si="6"/>
        <v>0.86516896854927783</v>
      </c>
    </row>
    <row r="32" spans="2:6" x14ac:dyDescent="0.25">
      <c r="B32" s="31" t="s">
        <v>34</v>
      </c>
      <c r="C32" s="16">
        <v>0</v>
      </c>
      <c r="D32" s="16">
        <v>1335533</v>
      </c>
      <c r="E32" s="16">
        <v>166456</v>
      </c>
      <c r="F32" s="43">
        <f t="shared" si="6"/>
        <v>0.1246363811302304</v>
      </c>
    </row>
    <row r="33" spans="2:15" x14ac:dyDescent="0.25">
      <c r="B33" s="31" t="s">
        <v>35</v>
      </c>
      <c r="C33" s="16">
        <v>0</v>
      </c>
      <c r="D33" s="16">
        <v>49936</v>
      </c>
      <c r="E33" s="16">
        <v>7994</v>
      </c>
      <c r="F33" s="43">
        <f t="shared" si="6"/>
        <v>0.1600849086831144</v>
      </c>
    </row>
    <row r="34" spans="2:15" x14ac:dyDescent="0.25">
      <c r="B34" s="31" t="s">
        <v>36</v>
      </c>
      <c r="C34" s="16">
        <v>0</v>
      </c>
      <c r="D34" s="16">
        <v>405025</v>
      </c>
      <c r="E34" s="16">
        <v>209638</v>
      </c>
      <c r="F34" s="43">
        <f t="shared" si="6"/>
        <v>0.51759274118881549</v>
      </c>
    </row>
    <row r="35" spans="2:15" x14ac:dyDescent="0.25">
      <c r="B35" s="31" t="s">
        <v>37</v>
      </c>
      <c r="C35" s="16">
        <v>0</v>
      </c>
      <c r="D35" s="16">
        <v>202251</v>
      </c>
      <c r="E35" s="16">
        <v>79458</v>
      </c>
      <c r="F35" s="43">
        <f t="shared" si="6"/>
        <v>0.39286826764762595</v>
      </c>
    </row>
    <row r="36" spans="2:15" x14ac:dyDescent="0.25">
      <c r="B36" s="31" t="s">
        <v>38</v>
      </c>
      <c r="C36" s="16">
        <v>0</v>
      </c>
      <c r="D36" s="16">
        <v>125584</v>
      </c>
      <c r="E36" s="16">
        <v>63430</v>
      </c>
      <c r="F36" s="43">
        <f t="shared" si="6"/>
        <v>0.50508026500191106</v>
      </c>
    </row>
    <row r="37" spans="2:15" x14ac:dyDescent="0.25">
      <c r="B37" s="31" t="s">
        <v>42</v>
      </c>
      <c r="C37" s="16">
        <v>0</v>
      </c>
      <c r="D37" s="16">
        <v>465</v>
      </c>
      <c r="E37" s="16">
        <v>465</v>
      </c>
      <c r="F37" s="43">
        <f t="shared" si="6"/>
        <v>1</v>
      </c>
    </row>
    <row r="38" spans="2:15" x14ac:dyDescent="0.25">
      <c r="B38" s="31" t="s">
        <v>39</v>
      </c>
      <c r="C38" s="16">
        <v>0</v>
      </c>
      <c r="D38" s="16">
        <v>0</v>
      </c>
      <c r="E38" s="16">
        <v>0</v>
      </c>
      <c r="F38" s="43" t="str">
        <f t="shared" si="6"/>
        <v>0%</v>
      </c>
    </row>
    <row r="39" spans="2:15" x14ac:dyDescent="0.25">
      <c r="B39" s="31" t="s">
        <v>40</v>
      </c>
      <c r="C39" s="16">
        <v>0</v>
      </c>
      <c r="D39" s="16">
        <v>1494476</v>
      </c>
      <c r="E39" s="16">
        <v>814366</v>
      </c>
      <c r="F39" s="43">
        <f t="shared" si="6"/>
        <v>0.54491741587017795</v>
      </c>
    </row>
    <row r="40" spans="2:15" x14ac:dyDescent="0.25">
      <c r="B40" s="31" t="s">
        <v>41</v>
      </c>
      <c r="C40" s="16">
        <v>0</v>
      </c>
      <c r="D40" s="16">
        <v>7360702</v>
      </c>
      <c r="E40" s="16">
        <v>4407271</v>
      </c>
      <c r="F40" s="43">
        <f t="shared" si="6"/>
        <v>0.59875688487320911</v>
      </c>
    </row>
    <row r="41" spans="2:15" x14ac:dyDescent="0.25">
      <c r="B41" s="5" t="s">
        <v>19</v>
      </c>
      <c r="C41" s="6">
        <f>+C29+C22+C10+C6</f>
        <v>0</v>
      </c>
      <c r="D41" s="6">
        <f>+D29+D22+D10+D6</f>
        <v>285774033</v>
      </c>
      <c r="E41" s="6">
        <f>+E29+E22+E10+E6</f>
        <v>238656997</v>
      </c>
      <c r="F41" s="37">
        <f t="shared" si="6"/>
        <v>0.83512485194902231</v>
      </c>
    </row>
    <row r="42" spans="2:15" x14ac:dyDescent="0.25">
      <c r="B42" s="48" t="s">
        <v>28</v>
      </c>
      <c r="C42" s="49"/>
      <c r="D42" s="49"/>
      <c r="E42" s="49"/>
      <c r="F42" s="49"/>
      <c r="H42" s="49"/>
    </row>
    <row r="43" spans="2:15" s="50" customFormat="1" ht="12.75" x14ac:dyDescent="0.25">
      <c r="B43" s="50" t="s">
        <v>29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2:15" s="50" customFormat="1" ht="4.5" customHeight="1" x14ac:dyDescent="0.25"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2:15" x14ac:dyDescent="0.25">
      <c r="B45" s="48" t="s">
        <v>23</v>
      </c>
    </row>
    <row r="46" spans="2:15" ht="5.0999999999999996" customHeight="1" x14ac:dyDescent="0.25">
      <c r="B46" s="48"/>
    </row>
    <row r="47" spans="2:15" x14ac:dyDescent="0.25">
      <c r="B47" s="48" t="s">
        <v>24</v>
      </c>
    </row>
    <row r="48" spans="2:15" x14ac:dyDescent="0.25">
      <c r="B48" s="48" t="s">
        <v>25</v>
      </c>
    </row>
    <row r="49" spans="2:2" x14ac:dyDescent="0.25">
      <c r="B49" s="48" t="s">
        <v>26</v>
      </c>
    </row>
    <row r="50" spans="2:2" x14ac:dyDescent="0.25">
      <c r="B50" s="48" t="s">
        <v>27</v>
      </c>
    </row>
    <row r="51" spans="2:2" ht="7.5" customHeight="1" x14ac:dyDescent="0.25">
      <c r="B51" s="48"/>
    </row>
    <row r="52" spans="2:2" x14ac:dyDescent="0.25">
      <c r="B52" s="48" t="s">
        <v>30</v>
      </c>
    </row>
    <row r="53" spans="2:2" x14ac:dyDescent="0.25">
      <c r="B53" s="48" t="s">
        <v>31</v>
      </c>
    </row>
  </sheetData>
  <mergeCells count="1">
    <mergeCell ref="B2:F2"/>
  </mergeCells>
  <conditionalFormatting sqref="O43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2014-08-13T22:07:19Z</cp:lastPrinted>
  <dcterms:created xsi:type="dcterms:W3CDTF">2013-07-12T22:51:31Z</dcterms:created>
  <dcterms:modified xsi:type="dcterms:W3CDTF">2014-12-19T18:09:41Z</dcterms:modified>
</cp:coreProperties>
</file>