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310"/>
  </bookViews>
  <sheets>
    <sheet name="TODA FUENTE" sheetId="1" r:id="rId1"/>
    <sheet name="RO" sheetId="2" r:id="rId2"/>
    <sheet name="RDR" sheetId="3" r:id="rId3"/>
    <sheet name="ROOC" sheetId="4" r:id="rId4"/>
    <sheet name="DYT" sheetId="5" r:id="rId5"/>
  </sheets>
  <definedNames>
    <definedName name="_xlnm.Print_Area" localSheetId="4">DYT!$B$2:$F$42</definedName>
    <definedName name="_xlnm.Print_Area" localSheetId="2">RDR!$B$2:$F$55</definedName>
    <definedName name="_xlnm.Print_Area" localSheetId="1">RO!$B$2:$F$68</definedName>
    <definedName name="_xlnm.Print_Area" localSheetId="3">ROOC!$B$2:$F$10</definedName>
    <definedName name="_xlnm.Print_Area" localSheetId="0">'TODA FUENTE'!$B$2:$F$68</definedName>
  </definedNames>
  <calcPr calcId="145621"/>
</workbook>
</file>

<file path=xl/calcChain.xml><?xml version="1.0" encoding="utf-8"?>
<calcChain xmlns="http://schemas.openxmlformats.org/spreadsheetml/2006/main">
  <c r="E43" i="2" l="1"/>
  <c r="D43" i="2"/>
  <c r="C43" i="2"/>
  <c r="F54" i="2"/>
  <c r="F53" i="2"/>
  <c r="F52" i="2"/>
  <c r="C55" i="2"/>
  <c r="D55" i="2"/>
  <c r="E55" i="2"/>
  <c r="F35" i="5" l="1"/>
  <c r="F36" i="5"/>
  <c r="F61" i="2"/>
  <c r="F60" i="2"/>
  <c r="F48" i="2"/>
  <c r="F22" i="2"/>
  <c r="C29" i="2"/>
  <c r="D29" i="2"/>
  <c r="E29" i="2"/>
  <c r="F26" i="1"/>
  <c r="F25" i="1"/>
  <c r="F24" i="1"/>
  <c r="C29" i="1"/>
  <c r="D29" i="1"/>
  <c r="E29" i="1"/>
  <c r="F49" i="3" l="1"/>
  <c r="F46" i="2"/>
  <c r="F51" i="1"/>
  <c r="C55" i="1"/>
  <c r="D55" i="1"/>
  <c r="E55" i="1"/>
  <c r="E29" i="5" l="1"/>
  <c r="D29" i="5"/>
  <c r="C29" i="5"/>
  <c r="E22" i="5"/>
  <c r="D22" i="5"/>
  <c r="C22" i="5"/>
  <c r="E10" i="5"/>
  <c r="D10" i="5"/>
  <c r="C10" i="5"/>
  <c r="E42" i="3"/>
  <c r="D42" i="3"/>
  <c r="C42" i="3"/>
  <c r="E33" i="3"/>
  <c r="D33" i="3"/>
  <c r="C33" i="3"/>
  <c r="E21" i="3"/>
  <c r="D21" i="3"/>
  <c r="C21" i="3"/>
  <c r="F47" i="3" l="1"/>
  <c r="F46" i="3"/>
  <c r="F45" i="3"/>
  <c r="F41" i="3"/>
  <c r="F40" i="3"/>
  <c r="F39" i="3"/>
  <c r="F38" i="3"/>
  <c r="F37" i="3"/>
  <c r="F36" i="3"/>
  <c r="F35" i="3"/>
  <c r="F48" i="1"/>
  <c r="F47" i="1"/>
  <c r="F26" i="5" l="1"/>
  <c r="F25" i="5"/>
  <c r="F24" i="5"/>
  <c r="F16" i="5"/>
  <c r="F15" i="5"/>
  <c r="F40" i="5"/>
  <c r="F39" i="5"/>
  <c r="F38" i="5"/>
  <c r="F37" i="5"/>
  <c r="F34" i="5"/>
  <c r="F33" i="5"/>
  <c r="F32" i="5"/>
  <c r="F31" i="5"/>
  <c r="F30" i="5"/>
  <c r="F28" i="5"/>
  <c r="F27" i="5"/>
  <c r="F23" i="5"/>
  <c r="F21" i="5"/>
  <c r="F20" i="5"/>
  <c r="F19" i="5"/>
  <c r="F18" i="5"/>
  <c r="F17" i="5"/>
  <c r="F14" i="5"/>
  <c r="F13" i="5"/>
  <c r="F12" i="5"/>
  <c r="F11" i="5"/>
  <c r="F9" i="5"/>
  <c r="F8" i="5"/>
  <c r="F7" i="5"/>
  <c r="F8" i="4"/>
  <c r="F7" i="4"/>
  <c r="F53" i="3"/>
  <c r="F52" i="3"/>
  <c r="F51" i="3"/>
  <c r="F50" i="3"/>
  <c r="F48" i="3"/>
  <c r="F44" i="3"/>
  <c r="F43" i="3"/>
  <c r="F42" i="3"/>
  <c r="F34" i="3"/>
  <c r="F32" i="3"/>
  <c r="F31" i="3"/>
  <c r="F30" i="3"/>
  <c r="F29" i="3"/>
  <c r="F28" i="3"/>
  <c r="F27" i="3"/>
  <c r="F26" i="3"/>
  <c r="F25" i="3"/>
  <c r="F24" i="3"/>
  <c r="F23" i="3"/>
  <c r="F22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E6" i="5"/>
  <c r="E41" i="5" s="1"/>
  <c r="D6" i="5"/>
  <c r="D41" i="5" s="1"/>
  <c r="C6" i="5"/>
  <c r="C41" i="5" s="1"/>
  <c r="F50" i="1"/>
  <c r="F49" i="1"/>
  <c r="F66" i="2"/>
  <c r="F65" i="2"/>
  <c r="F64" i="2"/>
  <c r="F63" i="2"/>
  <c r="F62" i="2"/>
  <c r="F59" i="2"/>
  <c r="F58" i="2"/>
  <c r="F57" i="2"/>
  <c r="F56" i="2"/>
  <c r="F51" i="2"/>
  <c r="F50" i="2"/>
  <c r="F49" i="2"/>
  <c r="F47" i="2"/>
  <c r="F45" i="2"/>
  <c r="F44" i="2"/>
  <c r="F42" i="2"/>
  <c r="F40" i="2"/>
  <c r="F39" i="2"/>
  <c r="F38" i="2"/>
  <c r="F37" i="2"/>
  <c r="F36" i="2"/>
  <c r="F35" i="2"/>
  <c r="F34" i="2"/>
  <c r="F33" i="2"/>
  <c r="F32" i="2"/>
  <c r="F31" i="2"/>
  <c r="F30" i="2"/>
  <c r="F28" i="2"/>
  <c r="F27" i="2"/>
  <c r="F26" i="2"/>
  <c r="F25" i="2"/>
  <c r="F24" i="2"/>
  <c r="F23" i="2"/>
  <c r="F21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66" i="1"/>
  <c r="F65" i="1"/>
  <c r="F64" i="1"/>
  <c r="F63" i="1"/>
  <c r="F62" i="1"/>
  <c r="F61" i="1"/>
  <c r="F60" i="1"/>
  <c r="F59" i="1"/>
  <c r="F58" i="1"/>
  <c r="F57" i="1"/>
  <c r="F56" i="1"/>
  <c r="F54" i="1"/>
  <c r="F53" i="1"/>
  <c r="F52" i="1"/>
  <c r="F46" i="1"/>
  <c r="F45" i="1"/>
  <c r="F44" i="1"/>
  <c r="F42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6" i="5" l="1"/>
  <c r="F22" i="5"/>
  <c r="F55" i="1" l="1"/>
  <c r="E43" i="1"/>
  <c r="D43" i="1"/>
  <c r="C43" i="1"/>
  <c r="E18" i="1"/>
  <c r="D18" i="1"/>
  <c r="C18" i="1"/>
  <c r="F10" i="5" l="1"/>
  <c r="F29" i="5"/>
  <c r="F18" i="1"/>
  <c r="F43" i="1"/>
  <c r="F29" i="1"/>
  <c r="E6" i="4"/>
  <c r="E9" i="4" s="1"/>
  <c r="D6" i="4"/>
  <c r="D9" i="4" s="1"/>
  <c r="C6" i="4"/>
  <c r="C9" i="4" s="1"/>
  <c r="F33" i="3"/>
  <c r="F21" i="3"/>
  <c r="E18" i="3"/>
  <c r="D18" i="3"/>
  <c r="C18" i="3"/>
  <c r="E6" i="3"/>
  <c r="D6" i="3"/>
  <c r="C6" i="3"/>
  <c r="E41" i="2"/>
  <c r="D41" i="2"/>
  <c r="C41" i="2"/>
  <c r="E18" i="2"/>
  <c r="D18" i="2"/>
  <c r="C18" i="2"/>
  <c r="E6" i="2"/>
  <c r="D6" i="2"/>
  <c r="C6" i="2"/>
  <c r="E41" i="1"/>
  <c r="D41" i="1"/>
  <c r="C41" i="1"/>
  <c r="E6" i="1"/>
  <c r="D6" i="1"/>
  <c r="C6" i="1"/>
  <c r="F41" i="2" l="1"/>
  <c r="F41" i="1"/>
  <c r="F6" i="1"/>
  <c r="D67" i="2"/>
  <c r="E67" i="2"/>
  <c r="C67" i="2"/>
  <c r="D54" i="3"/>
  <c r="E54" i="3"/>
  <c r="C54" i="3"/>
  <c r="F18" i="2"/>
  <c r="F43" i="2"/>
  <c r="F18" i="3"/>
  <c r="F6" i="3"/>
  <c r="F29" i="2"/>
  <c r="F9" i="4"/>
  <c r="F6" i="4"/>
  <c r="F41" i="5"/>
  <c r="F55" i="2"/>
  <c r="F6" i="2"/>
  <c r="E67" i="1"/>
  <c r="D67" i="1"/>
  <c r="C67" i="1"/>
  <c r="F54" i="3" l="1"/>
  <c r="F67" i="2"/>
  <c r="F67" i="1"/>
</calcChain>
</file>

<file path=xl/sharedStrings.xml><?xml version="1.0" encoding="utf-8"?>
<sst xmlns="http://schemas.openxmlformats.org/spreadsheetml/2006/main" count="288" uniqueCount="37">
  <si>
    <t>1. PERSONAL Y OBLIGACIONES SOCIALES</t>
  </si>
  <si>
    <t>2. PENSIONES Y OTRAS PRESTACIONES SOCIALES</t>
  </si>
  <si>
    <t>3. BIENES Y SERVICIOS</t>
  </si>
  <si>
    <t>4. DONACIONES Y TRANSFERENCIAS</t>
  </si>
  <si>
    <t>5. OTROS GASTOS</t>
  </si>
  <si>
    <t>6. ADQUISICION DE ACTIVOS NO FINANCIEROS</t>
  </si>
  <si>
    <t>PIA</t>
  </si>
  <si>
    <t>PIM</t>
  </si>
  <si>
    <t>TOTAL</t>
  </si>
  <si>
    <t>GENERICAS DE GASTOS / PROGRAMAS PRESUPUESTALES</t>
  </si>
  <si>
    <t>%
DE EJECUCION</t>
  </si>
  <si>
    <t>Mediante DS N° 137-2014-EF, de fecha 11.06.14 se realizó la transferencia de 04 Unidades Ejecutoras al Pliego 137: Instituto de Gestión de Servicios de Salud - IGSS:</t>
  </si>
  <si>
    <t>020. HOSPITAL SERGIO BERNALES</t>
  </si>
  <si>
    <t>021. HOSPITAL CAYETANO HEREDIA</t>
  </si>
  <si>
    <t>027. HOSPITAL NACIONAL ARZOBISPO LOAYZA</t>
  </si>
  <si>
    <t>028. HOSPITAL NACIONAL DOS DE MAYO</t>
  </si>
  <si>
    <t>/* Ejecución Presupuestal Devengado</t>
  </si>
  <si>
    <t>Mediante DS 242-2014-EF, de fecha 19.08.14 se realizó la transferencia de 01 una Unidad Ejecutora al Pliego 137: IGSS:</t>
  </si>
  <si>
    <t>139. INSTITUTO NACIONAL DE SALUD DEL NIÑO - SAN BORJA</t>
  </si>
  <si>
    <t>EJECUCION DE LOS PROGRAMAS PRESUPUESTALES AL MES DE DICIEMBRE DEL AÑO FISCAL 2014 DEL PLIEGO 011 MINSA - TODA FUENTE</t>
  </si>
  <si>
    <t>DEVENGADO
AL 31.12.14</t>
  </si>
  <si>
    <t>0001  PROGRAMA ARTICULADO NUTRICIONAL</t>
  </si>
  <si>
    <t>0002  SALUD MATERNO NEONATAL</t>
  </si>
  <si>
    <t>0016  TBC-VIH/SIDA</t>
  </si>
  <si>
    <t>0017  ENFERMEDADES METAXENICAS Y ZOONOSIS</t>
  </si>
  <si>
    <t>0018  ENFERMEDADES NO TRANSMISIBLES</t>
  </si>
  <si>
    <t>0024  PREVENCION Y CONTROL DEL CANCER</t>
  </si>
  <si>
    <t>0068  REDUCCION DE VULNERABILIDAD Y ATENCION DE EMERGENCIAS POR DESASTRES</t>
  </si>
  <si>
    <t>0092  INCLUSION SOCIAL INTEGRAL DE LAS PERSONAS CON DISCAPACIDAD</t>
  </si>
  <si>
    <t>0104  REDUCCION DE LA MORTALIDAD POR EMERGENCIAS Y URGENCIAS MEDICAS</t>
  </si>
  <si>
    <t>9001  ACCIONES CENTRALES</t>
  </si>
  <si>
    <t>9002  ASIGNACIONES PRESUPUESTARIAS QUE NO RESULTAN EN PRODUCTOS</t>
  </si>
  <si>
    <t>Fuente: SIAF-SP al Cierre de Diciembre del 2014</t>
  </si>
  <si>
    <t>EJECUCION DE LOS PROGRAMAS PRESUPUESTALES AL MES DE DICIEMBRE DEL AÑO FISCAL 2014 DEL PLIEGO 011 MINSA - RECURSOS ORDINARIOS</t>
  </si>
  <si>
    <t>EJECUCION DE LOS PROGRAMAS PRESUPUESTALES AL MES DE DICIEMBRE DEL AÑO FISCAL 2014 DEL PLIEGO 011 MINSA - RECURSOS DIRECTAMENTE RECAUDADOS</t>
  </si>
  <si>
    <t>EJECUCION DE LOS PROGRAMAS PRESUPUESTALES AL MES DE DICIEMBRE DEL AÑO FISCAL 2014 DEL PLIEGO 011 MINSA - ROOC</t>
  </si>
  <si>
    <t>EJECUCION DE LOS PROGRAMAS PRESUPUESTALES AL MES DE DICIEMBRE DEL AÑO FISCAL 2014 DEL PLIEGO 011 MINSA - DONACIONES Y TRANSFERENCIAS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</si>
</sst>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3" fontId="2" fillId="0" borderId="1" xfId="2" applyNumberFormat="1" applyBorder="1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vertical="center"/>
    </xf>
    <xf numFmtId="3" fontId="3" fillId="3" borderId="2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3" fontId="3" fillId="3" borderId="1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 wrapText="1"/>
    </xf>
    <xf numFmtId="3" fontId="3" fillId="3" borderId="1" xfId="2" applyNumberFormat="1" applyFont="1" applyFill="1" applyBorder="1" applyAlignment="1">
      <alignment horizontal="center" vertical="center" wrapText="1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3" fontId="4" fillId="0" borderId="6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vertical="center"/>
    </xf>
    <xf numFmtId="3" fontId="4" fillId="0" borderId="1" xfId="3" applyNumberFormat="1" applyBorder="1" applyAlignment="1">
      <alignment horizontal="left" vertical="center" indent="3"/>
    </xf>
    <xf numFmtId="3" fontId="4" fillId="0" borderId="1" xfId="3" applyNumberFormat="1" applyBorder="1" applyAlignment="1">
      <alignment vertical="center"/>
    </xf>
    <xf numFmtId="3" fontId="2" fillId="0" borderId="4" xfId="2" applyNumberFormat="1" applyBorder="1" applyAlignment="1">
      <alignment horizontal="left" vertical="center" indent="4"/>
    </xf>
    <xf numFmtId="3" fontId="2" fillId="0" borderId="4" xfId="2" applyNumberFormat="1" applyBorder="1" applyAlignment="1">
      <alignment vertical="center"/>
    </xf>
    <xf numFmtId="3" fontId="2" fillId="0" borderId="5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vertical="center"/>
    </xf>
    <xf numFmtId="3" fontId="2" fillId="0" borderId="6" xfId="2" applyNumberFormat="1" applyBorder="1" applyAlignment="1">
      <alignment horizontal="left" vertical="center" indent="4"/>
    </xf>
    <xf numFmtId="3" fontId="2" fillId="0" borderId="6" xfId="2" applyNumberFormat="1" applyBorder="1" applyAlignment="1">
      <alignment vertical="center"/>
    </xf>
    <xf numFmtId="3" fontId="2" fillId="0" borderId="1" xfId="2" applyNumberFormat="1" applyBorder="1" applyAlignment="1">
      <alignment horizontal="left" vertical="center" indent="4"/>
    </xf>
    <xf numFmtId="164" fontId="0" fillId="0" borderId="4" xfId="1" applyNumberFormat="1" applyFont="1" applyBorder="1"/>
    <xf numFmtId="164" fontId="0" fillId="0" borderId="6" xfId="1" applyNumberFormat="1" applyFont="1" applyBorder="1"/>
    <xf numFmtId="3" fontId="4" fillId="0" borderId="4" xfId="3" applyNumberFormat="1" applyBorder="1" applyAlignment="1">
      <alignment horizontal="left" vertical="center" indent="4"/>
    </xf>
    <xf numFmtId="3" fontId="4" fillId="0" borderId="5" xfId="3" applyNumberFormat="1" applyBorder="1" applyAlignment="1">
      <alignment horizontal="left" vertical="center" indent="4"/>
    </xf>
    <xf numFmtId="164" fontId="3" fillId="2" borderId="1" xfId="1" applyNumberFormat="1" applyFont="1" applyFill="1" applyBorder="1" applyAlignment="1">
      <alignment horizontal="right" vertical="center"/>
    </xf>
    <xf numFmtId="164" fontId="2" fillId="0" borderId="4" xfId="1" applyNumberFormat="1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164" fontId="0" fillId="0" borderId="6" xfId="1" applyNumberFormat="1" applyFont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3" fontId="4" fillId="0" borderId="7" xfId="3" applyNumberFormat="1" applyBorder="1" applyAlignment="1">
      <alignment horizontal="left" vertical="center" indent="3"/>
    </xf>
    <xf numFmtId="3" fontId="4" fillId="0" borderId="7" xfId="3" applyNumberFormat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0" fillId="0" borderId="0" xfId="0" applyNumberFormat="1"/>
    <xf numFmtId="0" fontId="6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9"/>
  <sheetViews>
    <sheetView showGridLines="0" tabSelected="1" zoomScaleNormal="100" workbookViewId="0"/>
  </sheetViews>
  <sheetFormatPr baseColWidth="10" defaultRowHeight="15" x14ac:dyDescent="0.25"/>
  <cols>
    <col min="1" max="1" width="11.42578125" style="1"/>
    <col min="2" max="2" width="85.28515625" style="1" bestFit="1" customWidth="1"/>
    <col min="3" max="4" width="12.7109375" style="1" bestFit="1" customWidth="1"/>
    <col min="5" max="5" width="14.42578125" style="1" customWidth="1"/>
    <col min="6" max="16384" width="11.42578125" style="1"/>
  </cols>
  <sheetData>
    <row r="2" spans="2:6" ht="51.75" customHeight="1" x14ac:dyDescent="0.25">
      <c r="B2" s="51" t="s">
        <v>19</v>
      </c>
      <c r="C2" s="51"/>
      <c r="D2" s="51"/>
      <c r="E2" s="51"/>
      <c r="F2" s="51"/>
    </row>
    <row r="5" spans="2:6" ht="38.25" x14ac:dyDescent="0.25">
      <c r="B5" s="9" t="s">
        <v>9</v>
      </c>
      <c r="C5" s="10" t="s">
        <v>6</v>
      </c>
      <c r="D5" s="10" t="s">
        <v>7</v>
      </c>
      <c r="E5" s="12" t="s">
        <v>20</v>
      </c>
      <c r="F5" s="11" t="s">
        <v>10</v>
      </c>
    </row>
    <row r="6" spans="2:6" x14ac:dyDescent="0.25">
      <c r="B6" s="3" t="s">
        <v>0</v>
      </c>
      <c r="C6" s="4">
        <f>SUM(C7:C17)</f>
        <v>1990302140</v>
      </c>
      <c r="D6" s="4">
        <f t="shared" ref="D6:E6" si="0">SUM(D7:D17)</f>
        <v>1753084226</v>
      </c>
      <c r="E6" s="4">
        <f t="shared" si="0"/>
        <v>1695119521.0299995</v>
      </c>
      <c r="F6" s="32">
        <f>IF(E6=0,"0%",E6/D6)</f>
        <v>0.96693558466254748</v>
      </c>
    </row>
    <row r="7" spans="2:6" x14ac:dyDescent="0.25">
      <c r="B7" s="21" t="s">
        <v>21</v>
      </c>
      <c r="C7" s="22">
        <v>65159868</v>
      </c>
      <c r="D7" s="22">
        <v>91836473</v>
      </c>
      <c r="E7" s="22">
        <v>90628580.24999994</v>
      </c>
      <c r="F7" s="33">
        <f t="shared" ref="F7:F67" si="1">IF(E7=0,"0%",E7/D7)</f>
        <v>0.98684735257635536</v>
      </c>
    </row>
    <row r="8" spans="2:6" x14ac:dyDescent="0.25">
      <c r="B8" s="23" t="s">
        <v>22</v>
      </c>
      <c r="C8" s="24">
        <v>101678189</v>
      </c>
      <c r="D8" s="24">
        <v>144663592</v>
      </c>
      <c r="E8" s="24">
        <v>142400449.69000015</v>
      </c>
      <c r="F8" s="34">
        <f t="shared" si="1"/>
        <v>0.98435582665471311</v>
      </c>
    </row>
    <row r="9" spans="2:6" x14ac:dyDescent="0.25">
      <c r="B9" s="23" t="s">
        <v>23</v>
      </c>
      <c r="C9" s="24">
        <v>48957780</v>
      </c>
      <c r="D9" s="24">
        <v>71934905</v>
      </c>
      <c r="E9" s="24">
        <v>71004422.799999997</v>
      </c>
      <c r="F9" s="34">
        <f t="shared" si="1"/>
        <v>0.98706494156070679</v>
      </c>
    </row>
    <row r="10" spans="2:6" x14ac:dyDescent="0.25">
      <c r="B10" s="23" t="s">
        <v>24</v>
      </c>
      <c r="C10" s="24">
        <v>14316813</v>
      </c>
      <c r="D10" s="24">
        <v>20720293</v>
      </c>
      <c r="E10" s="24">
        <v>20482240.460000005</v>
      </c>
      <c r="F10" s="34">
        <f t="shared" si="1"/>
        <v>0.98851114026235076</v>
      </c>
    </row>
    <row r="11" spans="2:6" x14ac:dyDescent="0.25">
      <c r="B11" s="23" t="s">
        <v>25</v>
      </c>
      <c r="C11" s="24">
        <v>41966743</v>
      </c>
      <c r="D11" s="24">
        <v>60140138</v>
      </c>
      <c r="E11" s="24">
        <v>59323101.070000023</v>
      </c>
      <c r="F11" s="34">
        <f t="shared" si="1"/>
        <v>0.98641444869980222</v>
      </c>
    </row>
    <row r="12" spans="2:6" x14ac:dyDescent="0.25">
      <c r="B12" s="23" t="s">
        <v>26</v>
      </c>
      <c r="C12" s="24">
        <v>13147707</v>
      </c>
      <c r="D12" s="24">
        <v>19169483</v>
      </c>
      <c r="E12" s="24">
        <v>18955429.150000006</v>
      </c>
      <c r="F12" s="34">
        <f t="shared" si="1"/>
        <v>0.98883361382255364</v>
      </c>
    </row>
    <row r="13" spans="2:6" x14ac:dyDescent="0.25">
      <c r="B13" s="23" t="s">
        <v>27</v>
      </c>
      <c r="C13" s="24">
        <v>7259650</v>
      </c>
      <c r="D13" s="24">
        <v>8477174</v>
      </c>
      <c r="E13" s="24">
        <v>7818484.46</v>
      </c>
      <c r="F13" s="34">
        <f t="shared" si="1"/>
        <v>0.92229845229082241</v>
      </c>
    </row>
    <row r="14" spans="2:6" x14ac:dyDescent="0.25">
      <c r="B14" s="23" t="s">
        <v>28</v>
      </c>
      <c r="C14" s="24">
        <v>11616116</v>
      </c>
      <c r="D14" s="24">
        <v>13898446</v>
      </c>
      <c r="E14" s="24">
        <v>13059440.030000001</v>
      </c>
      <c r="F14" s="34">
        <f t="shared" si="1"/>
        <v>0.93963310934186461</v>
      </c>
    </row>
    <row r="15" spans="2:6" x14ac:dyDescent="0.25">
      <c r="B15" s="23" t="s">
        <v>29</v>
      </c>
      <c r="C15" s="24">
        <v>22875642</v>
      </c>
      <c r="D15" s="24">
        <v>31022113</v>
      </c>
      <c r="E15" s="24">
        <v>30730081.800000008</v>
      </c>
      <c r="F15" s="34">
        <f t="shared" si="1"/>
        <v>0.99058635367616665</v>
      </c>
    </row>
    <row r="16" spans="2:6" x14ac:dyDescent="0.25">
      <c r="B16" s="23" t="s">
        <v>30</v>
      </c>
      <c r="C16" s="24">
        <v>1165767830</v>
      </c>
      <c r="D16" s="24">
        <v>766182645</v>
      </c>
      <c r="E16" s="24">
        <v>732904269.16999924</v>
      </c>
      <c r="F16" s="34">
        <f t="shared" si="1"/>
        <v>0.95656600153087423</v>
      </c>
    </row>
    <row r="17" spans="2:6" x14ac:dyDescent="0.25">
      <c r="B17" s="25" t="s">
        <v>31</v>
      </c>
      <c r="C17" s="26">
        <v>497555802</v>
      </c>
      <c r="D17" s="26">
        <v>525038964</v>
      </c>
      <c r="E17" s="26">
        <v>507813022.1500001</v>
      </c>
      <c r="F17" s="35">
        <f t="shared" si="1"/>
        <v>0.96719111717202022</v>
      </c>
    </row>
    <row r="18" spans="2:6" x14ac:dyDescent="0.25">
      <c r="B18" s="3" t="s">
        <v>1</v>
      </c>
      <c r="C18" s="4">
        <f>SUM(C19:C28)</f>
        <v>175722000</v>
      </c>
      <c r="D18" s="4">
        <f>SUM(D19:D28)</f>
        <v>247877117</v>
      </c>
      <c r="E18" s="4">
        <f>SUM(E19:E28)</f>
        <v>242825279.89000008</v>
      </c>
      <c r="F18" s="32">
        <f t="shared" si="1"/>
        <v>0.97961959066193305</v>
      </c>
    </row>
    <row r="19" spans="2:6" x14ac:dyDescent="0.25">
      <c r="B19" s="21" t="s">
        <v>21</v>
      </c>
      <c r="C19" s="22">
        <v>3000</v>
      </c>
      <c r="D19" s="22">
        <v>65635</v>
      </c>
      <c r="E19" s="22">
        <v>65585.709999999992</v>
      </c>
      <c r="F19" s="33">
        <f t="shared" si="1"/>
        <v>0.99924902871943311</v>
      </c>
    </row>
    <row r="20" spans="2:6" x14ac:dyDescent="0.25">
      <c r="B20" s="23" t="s">
        <v>22</v>
      </c>
      <c r="C20" s="24">
        <v>9000</v>
      </c>
      <c r="D20" s="24">
        <v>118895</v>
      </c>
      <c r="E20" s="24">
        <v>116923.04</v>
      </c>
      <c r="F20" s="34">
        <f t="shared" si="1"/>
        <v>0.98341427309811169</v>
      </c>
    </row>
    <row r="21" spans="2:6" x14ac:dyDescent="0.25">
      <c r="B21" s="23" t="s">
        <v>23</v>
      </c>
      <c r="C21" s="24">
        <v>1500</v>
      </c>
      <c r="D21" s="24">
        <v>53757</v>
      </c>
      <c r="E21" s="24">
        <v>53752.2</v>
      </c>
      <c r="F21" s="34">
        <f t="shared" si="1"/>
        <v>0.99991070930297443</v>
      </c>
    </row>
    <row r="22" spans="2:6" x14ac:dyDescent="0.25">
      <c r="B22" s="23" t="s">
        <v>24</v>
      </c>
      <c r="C22" s="24">
        <v>0</v>
      </c>
      <c r="D22" s="24">
        <v>23602</v>
      </c>
      <c r="E22" s="24">
        <v>23599.899999999998</v>
      </c>
      <c r="F22" s="34">
        <f t="shared" si="1"/>
        <v>0.99991102448944991</v>
      </c>
    </row>
    <row r="23" spans="2:6" x14ac:dyDescent="0.25">
      <c r="B23" s="23" t="s">
        <v>25</v>
      </c>
      <c r="C23" s="24">
        <v>6000</v>
      </c>
      <c r="D23" s="24">
        <v>41407</v>
      </c>
      <c r="E23" s="24">
        <v>41404.899999999994</v>
      </c>
      <c r="F23" s="34">
        <f t="shared" si="1"/>
        <v>0.99994928393749838</v>
      </c>
    </row>
    <row r="24" spans="2:6" x14ac:dyDescent="0.25">
      <c r="B24" s="23" t="s">
        <v>26</v>
      </c>
      <c r="C24" s="24">
        <v>0</v>
      </c>
      <c r="D24" s="24">
        <v>17153</v>
      </c>
      <c r="E24" s="24">
        <v>17150.080000000002</v>
      </c>
      <c r="F24" s="34">
        <f t="shared" si="1"/>
        <v>0.99982976738762908</v>
      </c>
    </row>
    <row r="25" spans="2:6" x14ac:dyDescent="0.25">
      <c r="B25" s="23" t="s">
        <v>27</v>
      </c>
      <c r="C25" s="24">
        <v>0</v>
      </c>
      <c r="D25" s="24">
        <v>4374</v>
      </c>
      <c r="E25" s="24">
        <v>4373.12</v>
      </c>
      <c r="F25" s="34">
        <f t="shared" si="1"/>
        <v>0.99979881115683578</v>
      </c>
    </row>
    <row r="26" spans="2:6" x14ac:dyDescent="0.25">
      <c r="B26" s="23" t="s">
        <v>29</v>
      </c>
      <c r="C26" s="24">
        <v>0</v>
      </c>
      <c r="D26" s="24">
        <v>33194</v>
      </c>
      <c r="E26" s="24">
        <v>33190.080000000002</v>
      </c>
      <c r="F26" s="34">
        <f t="shared" si="1"/>
        <v>0.99988190636862084</v>
      </c>
    </row>
    <row r="27" spans="2:6" x14ac:dyDescent="0.25">
      <c r="B27" s="23" t="s">
        <v>30</v>
      </c>
      <c r="C27" s="24">
        <v>2717860</v>
      </c>
      <c r="D27" s="24">
        <v>9697345</v>
      </c>
      <c r="E27" s="24">
        <v>9336944.0599999987</v>
      </c>
      <c r="F27" s="34">
        <f t="shared" si="1"/>
        <v>0.96283509146060064</v>
      </c>
    </row>
    <row r="28" spans="2:6" x14ac:dyDescent="0.25">
      <c r="B28" s="23" t="s">
        <v>31</v>
      </c>
      <c r="C28" s="24">
        <v>172984640</v>
      </c>
      <c r="D28" s="24">
        <v>237821755</v>
      </c>
      <c r="E28" s="24">
        <v>233132356.80000007</v>
      </c>
      <c r="F28" s="34">
        <f t="shared" si="1"/>
        <v>0.98028187875411177</v>
      </c>
    </row>
    <row r="29" spans="2:6" x14ac:dyDescent="0.25">
      <c r="B29" s="3" t="s">
        <v>2</v>
      </c>
      <c r="C29" s="4">
        <f>SUM(C30:C40)</f>
        <v>1372398750</v>
      </c>
      <c r="D29" s="4">
        <f t="shared" ref="D29:E29" si="2">SUM(D30:D40)</f>
        <v>1662956831</v>
      </c>
      <c r="E29" s="4">
        <f t="shared" si="2"/>
        <v>1520217307.8300025</v>
      </c>
      <c r="F29" s="32">
        <f t="shared" si="1"/>
        <v>0.91416522635517683</v>
      </c>
    </row>
    <row r="30" spans="2:6" x14ac:dyDescent="0.25">
      <c r="B30" s="21" t="s">
        <v>21</v>
      </c>
      <c r="C30" s="22">
        <v>235757931</v>
      </c>
      <c r="D30" s="22">
        <v>288370982</v>
      </c>
      <c r="E30" s="22">
        <v>278376595.2500003</v>
      </c>
      <c r="F30" s="33">
        <f t="shared" si="1"/>
        <v>0.96534191241891421</v>
      </c>
    </row>
    <row r="31" spans="2:6" x14ac:dyDescent="0.25">
      <c r="B31" s="23" t="s">
        <v>22</v>
      </c>
      <c r="C31" s="24">
        <v>86428191</v>
      </c>
      <c r="D31" s="24">
        <v>118902239</v>
      </c>
      <c r="E31" s="24">
        <v>110725280.91000007</v>
      </c>
      <c r="F31" s="34">
        <f t="shared" si="1"/>
        <v>0.93122957011768359</v>
      </c>
    </row>
    <row r="32" spans="2:6" x14ac:dyDescent="0.25">
      <c r="B32" s="23" t="s">
        <v>23</v>
      </c>
      <c r="C32" s="24">
        <v>105448430</v>
      </c>
      <c r="D32" s="24">
        <v>120229626</v>
      </c>
      <c r="E32" s="24">
        <v>109756781.45999993</v>
      </c>
      <c r="F32" s="34">
        <f t="shared" si="1"/>
        <v>0.91289297913976652</v>
      </c>
    </row>
    <row r="33" spans="2:6" x14ac:dyDescent="0.25">
      <c r="B33" s="23" t="s">
        <v>24</v>
      </c>
      <c r="C33" s="24">
        <v>34701388</v>
      </c>
      <c r="D33" s="24">
        <v>64439261</v>
      </c>
      <c r="E33" s="24">
        <v>51851012.039999954</v>
      </c>
      <c r="F33" s="34">
        <f t="shared" si="1"/>
        <v>0.8046493897563467</v>
      </c>
    </row>
    <row r="34" spans="2:6" x14ac:dyDescent="0.25">
      <c r="B34" s="23" t="s">
        <v>25</v>
      </c>
      <c r="C34" s="24">
        <v>38365942</v>
      </c>
      <c r="D34" s="24">
        <v>43447315</v>
      </c>
      <c r="E34" s="24">
        <v>40316295.83000008</v>
      </c>
      <c r="F34" s="34">
        <f t="shared" si="1"/>
        <v>0.92793526665572035</v>
      </c>
    </row>
    <row r="35" spans="2:6" x14ac:dyDescent="0.25">
      <c r="B35" s="23" t="s">
        <v>26</v>
      </c>
      <c r="C35" s="24">
        <v>20965407</v>
      </c>
      <c r="D35" s="24">
        <v>35973883</v>
      </c>
      <c r="E35" s="24">
        <v>34796463.07</v>
      </c>
      <c r="F35" s="34">
        <f t="shared" si="1"/>
        <v>0.96727014623358842</v>
      </c>
    </row>
    <row r="36" spans="2:6" x14ac:dyDescent="0.25">
      <c r="B36" s="23" t="s">
        <v>27</v>
      </c>
      <c r="C36" s="24">
        <v>45341575</v>
      </c>
      <c r="D36" s="24">
        <v>47286496</v>
      </c>
      <c r="E36" s="24">
        <v>38967893.130000003</v>
      </c>
      <c r="F36" s="34">
        <f t="shared" si="1"/>
        <v>0.82408079317190264</v>
      </c>
    </row>
    <row r="37" spans="2:6" x14ac:dyDescent="0.25">
      <c r="B37" s="23" t="s">
        <v>28</v>
      </c>
      <c r="C37" s="24">
        <v>6493146</v>
      </c>
      <c r="D37" s="24">
        <v>7449499</v>
      </c>
      <c r="E37" s="24">
        <v>7119249.8199999994</v>
      </c>
      <c r="F37" s="34">
        <f t="shared" si="1"/>
        <v>0.95566826977223562</v>
      </c>
    </row>
    <row r="38" spans="2:6" x14ac:dyDescent="0.25">
      <c r="B38" s="23" t="s">
        <v>29</v>
      </c>
      <c r="C38" s="24">
        <v>57866769</v>
      </c>
      <c r="D38" s="24">
        <v>35452807</v>
      </c>
      <c r="E38" s="24">
        <v>33818734.970000014</v>
      </c>
      <c r="F38" s="34">
        <f t="shared" si="1"/>
        <v>0.95390852887896893</v>
      </c>
    </row>
    <row r="39" spans="2:6" x14ac:dyDescent="0.25">
      <c r="B39" s="23" t="s">
        <v>30</v>
      </c>
      <c r="C39" s="24">
        <v>232342658</v>
      </c>
      <c r="D39" s="24">
        <v>262596580</v>
      </c>
      <c r="E39" s="24">
        <v>245247180.03000051</v>
      </c>
      <c r="F39" s="34">
        <f t="shared" si="1"/>
        <v>0.93393135596054033</v>
      </c>
    </row>
    <row r="40" spans="2:6" x14ac:dyDescent="0.25">
      <c r="B40" s="25" t="s">
        <v>31</v>
      </c>
      <c r="C40" s="26">
        <v>508687313</v>
      </c>
      <c r="D40" s="26">
        <v>638808143</v>
      </c>
      <c r="E40" s="26">
        <v>569241821.3200016</v>
      </c>
      <c r="F40" s="35">
        <f t="shared" si="1"/>
        <v>0.89109982012236433</v>
      </c>
    </row>
    <row r="41" spans="2:6" x14ac:dyDescent="0.25">
      <c r="B41" s="3" t="s">
        <v>3</v>
      </c>
      <c r="C41" s="4">
        <f>+C42</f>
        <v>0</v>
      </c>
      <c r="D41" s="4">
        <f t="shared" ref="D41:E41" si="3">+D42</f>
        <v>2500000</v>
      </c>
      <c r="E41" s="4">
        <f t="shared" si="3"/>
        <v>2440323</v>
      </c>
      <c r="F41" s="32">
        <f t="shared" si="1"/>
        <v>0.97612920000000003</v>
      </c>
    </row>
    <row r="42" spans="2:6" x14ac:dyDescent="0.25">
      <c r="B42" s="27" t="s">
        <v>30</v>
      </c>
      <c r="C42" s="2">
        <v>0</v>
      </c>
      <c r="D42" s="2">
        <v>2500000</v>
      </c>
      <c r="E42" s="2">
        <v>2440323</v>
      </c>
      <c r="F42" s="36">
        <f t="shared" si="1"/>
        <v>0.97612920000000003</v>
      </c>
    </row>
    <row r="43" spans="2:6" x14ac:dyDescent="0.25">
      <c r="B43" s="3" t="s">
        <v>4</v>
      </c>
      <c r="C43" s="4">
        <f>+SUM(C44:C54)</f>
        <v>15340634</v>
      </c>
      <c r="D43" s="4">
        <f t="shared" ref="D43:E43" si="4">+SUM(D44:D54)</f>
        <v>121165233</v>
      </c>
      <c r="E43" s="4">
        <f t="shared" si="4"/>
        <v>115869937.58999999</v>
      </c>
      <c r="F43" s="32">
        <f t="shared" si="1"/>
        <v>0.95629690729848216</v>
      </c>
    </row>
    <row r="44" spans="2:6" x14ac:dyDescent="0.25">
      <c r="B44" s="21" t="s">
        <v>21</v>
      </c>
      <c r="C44" s="22">
        <v>795100</v>
      </c>
      <c r="D44" s="22">
        <v>36155289</v>
      </c>
      <c r="E44" s="22">
        <v>36094973.420000002</v>
      </c>
      <c r="F44" s="33">
        <f t="shared" si="1"/>
        <v>0.99833176330024642</v>
      </c>
    </row>
    <row r="45" spans="2:6" x14ac:dyDescent="0.25">
      <c r="B45" s="23" t="s">
        <v>22</v>
      </c>
      <c r="C45" s="24">
        <v>0</v>
      </c>
      <c r="D45" s="24">
        <v>1614684</v>
      </c>
      <c r="E45" s="24">
        <v>1497466.62</v>
      </c>
      <c r="F45" s="34">
        <f t="shared" si="1"/>
        <v>0.92740537467393003</v>
      </c>
    </row>
    <row r="46" spans="2:6" x14ac:dyDescent="0.25">
      <c r="B46" s="23" t="s">
        <v>23</v>
      </c>
      <c r="C46" s="24">
        <v>0</v>
      </c>
      <c r="D46" s="24">
        <v>1717463</v>
      </c>
      <c r="E46" s="24">
        <v>387621</v>
      </c>
      <c r="F46" s="34">
        <f t="shared" si="1"/>
        <v>0.22569394508062182</v>
      </c>
    </row>
    <row r="47" spans="2:6" x14ac:dyDescent="0.25">
      <c r="B47" s="23" t="s">
        <v>24</v>
      </c>
      <c r="C47" s="24">
        <v>0</v>
      </c>
      <c r="D47" s="24">
        <v>334541</v>
      </c>
      <c r="E47" s="24">
        <v>324606</v>
      </c>
      <c r="F47" s="34">
        <f t="shared" ref="F47:F50" si="5">IF(E47=0,"0%",E47/D47)</f>
        <v>0.97030259370301397</v>
      </c>
    </row>
    <row r="48" spans="2:6" x14ac:dyDescent="0.25">
      <c r="B48" s="23" t="s">
        <v>25</v>
      </c>
      <c r="C48" s="24">
        <v>0</v>
      </c>
      <c r="D48" s="24">
        <v>71543</v>
      </c>
      <c r="E48" s="24">
        <v>69908</v>
      </c>
      <c r="F48" s="34">
        <f t="shared" si="5"/>
        <v>0.97714661112897139</v>
      </c>
    </row>
    <row r="49" spans="2:6" x14ac:dyDescent="0.25">
      <c r="B49" s="23" t="s">
        <v>26</v>
      </c>
      <c r="C49" s="24">
        <v>0</v>
      </c>
      <c r="D49" s="24">
        <v>41778</v>
      </c>
      <c r="E49" s="24">
        <v>41778</v>
      </c>
      <c r="F49" s="34">
        <f t="shared" si="5"/>
        <v>1</v>
      </c>
    </row>
    <row r="50" spans="2:6" x14ac:dyDescent="0.25">
      <c r="B50" s="23" t="s">
        <v>27</v>
      </c>
      <c r="C50" s="24">
        <v>0</v>
      </c>
      <c r="D50" s="24">
        <v>32892</v>
      </c>
      <c r="E50" s="24">
        <v>32892</v>
      </c>
      <c r="F50" s="34">
        <f t="shared" si="5"/>
        <v>1</v>
      </c>
    </row>
    <row r="51" spans="2:6" x14ac:dyDescent="0.25">
      <c r="B51" s="23" t="s">
        <v>28</v>
      </c>
      <c r="C51" s="24">
        <v>0</v>
      </c>
      <c r="D51" s="24">
        <v>2103</v>
      </c>
      <c r="E51" s="24">
        <v>2103</v>
      </c>
      <c r="F51" s="34">
        <f t="shared" si="1"/>
        <v>1</v>
      </c>
    </row>
    <row r="52" spans="2:6" x14ac:dyDescent="0.25">
      <c r="B52" s="23" t="s">
        <v>29</v>
      </c>
      <c r="C52" s="24">
        <v>0</v>
      </c>
      <c r="D52" s="24">
        <v>50111</v>
      </c>
      <c r="E52" s="24">
        <v>42633</v>
      </c>
      <c r="F52" s="34">
        <f t="shared" si="1"/>
        <v>0.85077128774121447</v>
      </c>
    </row>
    <row r="53" spans="2:6" x14ac:dyDescent="0.25">
      <c r="B53" s="23" t="s">
        <v>30</v>
      </c>
      <c r="C53" s="24">
        <v>4619320</v>
      </c>
      <c r="D53" s="24">
        <v>40595789</v>
      </c>
      <c r="E53" s="24">
        <v>37789760.619999997</v>
      </c>
      <c r="F53" s="34">
        <f t="shared" si="1"/>
        <v>0.93087883129947291</v>
      </c>
    </row>
    <row r="54" spans="2:6" x14ac:dyDescent="0.25">
      <c r="B54" s="23" t="s">
        <v>31</v>
      </c>
      <c r="C54" s="24">
        <v>9926214</v>
      </c>
      <c r="D54" s="24">
        <v>40549040</v>
      </c>
      <c r="E54" s="24">
        <v>39586195.929999992</v>
      </c>
      <c r="F54" s="34">
        <f t="shared" si="1"/>
        <v>0.9762548245285213</v>
      </c>
    </row>
    <row r="55" spans="2:6" x14ac:dyDescent="0.25">
      <c r="B55" s="3" t="s">
        <v>5</v>
      </c>
      <c r="C55" s="4">
        <f>SUM(C56:C66)</f>
        <v>1018185075</v>
      </c>
      <c r="D55" s="4">
        <f t="shared" ref="D55:E55" si="6">SUM(D56:D66)</f>
        <v>532963139</v>
      </c>
      <c r="E55" s="4">
        <f t="shared" si="6"/>
        <v>370712797.75</v>
      </c>
      <c r="F55" s="32">
        <f t="shared" si="1"/>
        <v>0.69556930043148824</v>
      </c>
    </row>
    <row r="56" spans="2:6" x14ac:dyDescent="0.25">
      <c r="B56" s="21" t="s">
        <v>21</v>
      </c>
      <c r="C56" s="22">
        <v>34781082</v>
      </c>
      <c r="D56" s="22">
        <v>13090132</v>
      </c>
      <c r="E56" s="22">
        <v>7215124.9800000004</v>
      </c>
      <c r="F56" s="33">
        <f t="shared" si="1"/>
        <v>0.55118809955468751</v>
      </c>
    </row>
    <row r="57" spans="2:6" x14ac:dyDescent="0.25">
      <c r="B57" s="23" t="s">
        <v>22</v>
      </c>
      <c r="C57" s="24">
        <v>176349318</v>
      </c>
      <c r="D57" s="24">
        <v>145268790</v>
      </c>
      <c r="E57" s="24">
        <v>141589565.48000008</v>
      </c>
      <c r="F57" s="34">
        <f t="shared" si="1"/>
        <v>0.9746729870882801</v>
      </c>
    </row>
    <row r="58" spans="2:6" x14ac:dyDescent="0.25">
      <c r="B58" s="23" t="s">
        <v>23</v>
      </c>
      <c r="C58" s="24">
        <v>20000000</v>
      </c>
      <c r="D58" s="24">
        <v>1547646</v>
      </c>
      <c r="E58" s="24">
        <v>472644.35000000003</v>
      </c>
      <c r="F58" s="34">
        <f t="shared" si="1"/>
        <v>0.3053956460327491</v>
      </c>
    </row>
    <row r="59" spans="2:6" x14ac:dyDescent="0.25">
      <c r="B59" s="23" t="s">
        <v>24</v>
      </c>
      <c r="C59" s="24">
        <v>20000000</v>
      </c>
      <c r="D59" s="24">
        <v>3883168</v>
      </c>
      <c r="E59" s="24">
        <v>2546187.7999999998</v>
      </c>
      <c r="F59" s="34">
        <f t="shared" si="1"/>
        <v>0.65569859454960477</v>
      </c>
    </row>
    <row r="60" spans="2:6" x14ac:dyDescent="0.25">
      <c r="B60" s="23" t="s">
        <v>25</v>
      </c>
      <c r="C60" s="24">
        <v>10089994</v>
      </c>
      <c r="D60" s="24">
        <v>2008736</v>
      </c>
      <c r="E60" s="24">
        <v>1420894.68</v>
      </c>
      <c r="F60" s="34">
        <f t="shared" si="1"/>
        <v>0.70735760199448805</v>
      </c>
    </row>
    <row r="61" spans="2:6" x14ac:dyDescent="0.25">
      <c r="B61" s="23" t="s">
        <v>26</v>
      </c>
      <c r="C61" s="24">
        <v>0</v>
      </c>
      <c r="D61" s="24">
        <v>582385</v>
      </c>
      <c r="E61" s="24">
        <v>281972.68</v>
      </c>
      <c r="F61" s="34">
        <f t="shared" si="1"/>
        <v>0.48416885737098309</v>
      </c>
    </row>
    <row r="62" spans="2:6" x14ac:dyDescent="0.25">
      <c r="B62" s="23" t="s">
        <v>27</v>
      </c>
      <c r="C62" s="24">
        <v>0</v>
      </c>
      <c r="D62" s="24">
        <v>102378084</v>
      </c>
      <c r="E62" s="24">
        <v>5501820.9600000009</v>
      </c>
      <c r="F62" s="34">
        <f t="shared" si="1"/>
        <v>5.3740221979540086E-2</v>
      </c>
    </row>
    <row r="63" spans="2:6" x14ac:dyDescent="0.25">
      <c r="B63" s="23" t="s">
        <v>28</v>
      </c>
      <c r="C63" s="24">
        <v>0</v>
      </c>
      <c r="D63" s="24">
        <v>175578</v>
      </c>
      <c r="E63" s="24">
        <v>174722</v>
      </c>
      <c r="F63" s="34">
        <f t="shared" si="1"/>
        <v>0.99512467393409199</v>
      </c>
    </row>
    <row r="64" spans="2:6" x14ac:dyDescent="0.25">
      <c r="B64" s="23" t="s">
        <v>29</v>
      </c>
      <c r="C64" s="24">
        <v>0</v>
      </c>
      <c r="D64" s="24">
        <v>28943949</v>
      </c>
      <c r="E64" s="24">
        <v>5342943.26</v>
      </c>
      <c r="F64" s="34">
        <f t="shared" si="1"/>
        <v>0.18459620903837273</v>
      </c>
    </row>
    <row r="65" spans="2:15" x14ac:dyDescent="0.25">
      <c r="B65" s="23" t="s">
        <v>30</v>
      </c>
      <c r="C65" s="24">
        <v>3667150</v>
      </c>
      <c r="D65" s="24">
        <v>14171407</v>
      </c>
      <c r="E65" s="24">
        <v>10695041.680000002</v>
      </c>
      <c r="F65" s="34">
        <f t="shared" si="1"/>
        <v>0.75469158990352914</v>
      </c>
    </row>
    <row r="66" spans="2:15" x14ac:dyDescent="0.25">
      <c r="B66" s="23" t="s">
        <v>31</v>
      </c>
      <c r="C66" s="24">
        <v>753297531</v>
      </c>
      <c r="D66" s="24">
        <v>220913264</v>
      </c>
      <c r="E66" s="24">
        <v>195471879.87999988</v>
      </c>
      <c r="F66" s="34">
        <f t="shared" si="1"/>
        <v>0.88483541612965289</v>
      </c>
    </row>
    <row r="67" spans="2:15" x14ac:dyDescent="0.25">
      <c r="B67" s="5" t="s">
        <v>8</v>
      </c>
      <c r="C67" s="6">
        <f>+C55+C43+C41+C29+C18+C6</f>
        <v>4571948599</v>
      </c>
      <c r="D67" s="6">
        <f>+D55+D43+D41+D29+D18+D6</f>
        <v>4320546546</v>
      </c>
      <c r="E67" s="6">
        <f>+E55+E43+E41+E29+E18+E6</f>
        <v>3947185167.0900021</v>
      </c>
      <c r="F67" s="37">
        <f t="shared" si="1"/>
        <v>0.91358468773917989</v>
      </c>
    </row>
    <row r="68" spans="2:15" customFormat="1" x14ac:dyDescent="0.25">
      <c r="B68" s="47" t="s">
        <v>32</v>
      </c>
      <c r="C68" s="48"/>
      <c r="D68" s="48"/>
      <c r="E68" s="48"/>
      <c r="F68" s="48"/>
      <c r="H68" s="48"/>
    </row>
    <row r="69" spans="2:15" s="49" customFormat="1" ht="12.75" x14ac:dyDescent="0.25">
      <c r="B69" s="49" t="s">
        <v>16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</row>
    <row r="70" spans="2:15" s="49" customFormat="1" ht="6" customHeight="1" x14ac:dyDescent="0.25"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</row>
    <row r="71" spans="2:15" customFormat="1" x14ac:dyDescent="0.25">
      <c r="B71" s="47" t="s">
        <v>11</v>
      </c>
    </row>
    <row r="72" spans="2:15" customFormat="1" ht="5.0999999999999996" customHeight="1" x14ac:dyDescent="0.25">
      <c r="B72" s="47"/>
    </row>
    <row r="73" spans="2:15" customFormat="1" x14ac:dyDescent="0.25">
      <c r="B73" s="47" t="s">
        <v>12</v>
      </c>
    </row>
    <row r="74" spans="2:15" customFormat="1" x14ac:dyDescent="0.25">
      <c r="B74" s="47" t="s">
        <v>13</v>
      </c>
    </row>
    <row r="75" spans="2:15" customFormat="1" x14ac:dyDescent="0.25">
      <c r="B75" s="47" t="s">
        <v>14</v>
      </c>
    </row>
    <row r="76" spans="2:15" customFormat="1" x14ac:dyDescent="0.25">
      <c r="B76" s="47" t="s">
        <v>15</v>
      </c>
    </row>
    <row r="77" spans="2:15" customFormat="1" ht="6" customHeight="1" x14ac:dyDescent="0.25">
      <c r="B77" s="47"/>
    </row>
    <row r="78" spans="2:15" customFormat="1" x14ac:dyDescent="0.25">
      <c r="B78" s="47" t="s">
        <v>17</v>
      </c>
    </row>
    <row r="79" spans="2:15" customFormat="1" x14ac:dyDescent="0.25">
      <c r="B79" s="47" t="s">
        <v>18</v>
      </c>
    </row>
  </sheetData>
  <mergeCells count="1">
    <mergeCell ref="B2:F2"/>
  </mergeCells>
  <conditionalFormatting sqref="O69">
    <cfRule type="cellIs" dxfId="4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9"/>
  <sheetViews>
    <sheetView showGridLines="0" zoomScaleNormal="100" workbookViewId="0"/>
  </sheetViews>
  <sheetFormatPr baseColWidth="10" defaultRowHeight="15" x14ac:dyDescent="0.25"/>
  <cols>
    <col min="1" max="1" width="11.42578125" style="1"/>
    <col min="2" max="2" width="71.28515625" style="1" customWidth="1"/>
    <col min="3" max="4" width="12.7109375" style="1" bestFit="1" customWidth="1"/>
    <col min="5" max="5" width="19.28515625" style="1" bestFit="1" customWidth="1"/>
    <col min="6" max="16384" width="11.42578125" style="1"/>
  </cols>
  <sheetData>
    <row r="2" spans="2:6" ht="43.5" customHeight="1" x14ac:dyDescent="0.25">
      <c r="B2" s="51" t="s">
        <v>33</v>
      </c>
      <c r="C2" s="51"/>
      <c r="D2" s="51"/>
      <c r="E2" s="51"/>
      <c r="F2" s="51"/>
    </row>
    <row r="5" spans="2:6" ht="38.25" x14ac:dyDescent="0.25">
      <c r="B5" s="9" t="s">
        <v>9</v>
      </c>
      <c r="C5" s="9" t="s">
        <v>6</v>
      </c>
      <c r="D5" s="9" t="s">
        <v>7</v>
      </c>
      <c r="E5" s="12" t="s">
        <v>20</v>
      </c>
      <c r="F5" s="12" t="s">
        <v>10</v>
      </c>
    </row>
    <row r="6" spans="2:6" x14ac:dyDescent="0.25">
      <c r="B6" s="3" t="s">
        <v>0</v>
      </c>
      <c r="C6" s="4">
        <f>SUM(C7:C17)</f>
        <v>1967689000</v>
      </c>
      <c r="D6" s="4">
        <f t="shared" ref="D6:E6" si="0">SUM(D7:D17)</f>
        <v>1730607281</v>
      </c>
      <c r="E6" s="4">
        <f t="shared" si="0"/>
        <v>1692937081.5799994</v>
      </c>
      <c r="F6" s="32">
        <f t="shared" ref="F6:F37" si="1">IF(E6=0,"0%",E6/D6)</f>
        <v>0.97823295912736852</v>
      </c>
    </row>
    <row r="7" spans="2:6" x14ac:dyDescent="0.25">
      <c r="B7" s="13" t="s">
        <v>21</v>
      </c>
      <c r="C7" s="14">
        <v>64499437</v>
      </c>
      <c r="D7" s="14">
        <v>91184542</v>
      </c>
      <c r="E7" s="14">
        <v>90624078.750000045</v>
      </c>
      <c r="F7" s="38">
        <f t="shared" si="1"/>
        <v>0.99385352782711833</v>
      </c>
    </row>
    <row r="8" spans="2:6" x14ac:dyDescent="0.25">
      <c r="B8" s="15" t="s">
        <v>22</v>
      </c>
      <c r="C8" s="16">
        <v>99906220</v>
      </c>
      <c r="D8" s="16">
        <v>142758744</v>
      </c>
      <c r="E8" s="16">
        <v>142372491.19000006</v>
      </c>
      <c r="F8" s="39">
        <f t="shared" si="1"/>
        <v>0.99729436671143634</v>
      </c>
    </row>
    <row r="9" spans="2:6" x14ac:dyDescent="0.25">
      <c r="B9" s="15" t="s">
        <v>23</v>
      </c>
      <c r="C9" s="16">
        <v>48518036</v>
      </c>
      <c r="D9" s="16">
        <v>71495161</v>
      </c>
      <c r="E9" s="16">
        <v>71004422.800000012</v>
      </c>
      <c r="F9" s="39">
        <f t="shared" si="1"/>
        <v>0.99313606413166922</v>
      </c>
    </row>
    <row r="10" spans="2:6" x14ac:dyDescent="0.25">
      <c r="B10" s="15" t="s">
        <v>24</v>
      </c>
      <c r="C10" s="16">
        <v>14237838</v>
      </c>
      <c r="D10" s="16">
        <v>20641318</v>
      </c>
      <c r="E10" s="16">
        <v>20482240.460000001</v>
      </c>
      <c r="F10" s="39">
        <f t="shared" si="1"/>
        <v>0.992293246971923</v>
      </c>
    </row>
    <row r="11" spans="2:6" x14ac:dyDescent="0.25">
      <c r="B11" s="15" t="s">
        <v>25</v>
      </c>
      <c r="C11" s="16">
        <v>41474685</v>
      </c>
      <c r="D11" s="16">
        <v>59675656</v>
      </c>
      <c r="E11" s="16">
        <v>59323101.069999993</v>
      </c>
      <c r="F11" s="39">
        <f t="shared" si="1"/>
        <v>0.99409214822875169</v>
      </c>
    </row>
    <row r="12" spans="2:6" x14ac:dyDescent="0.25">
      <c r="B12" s="15" t="s">
        <v>26</v>
      </c>
      <c r="C12" s="16">
        <v>13070147</v>
      </c>
      <c r="D12" s="16">
        <v>19091923</v>
      </c>
      <c r="E12" s="16">
        <v>18955429.149999995</v>
      </c>
      <c r="F12" s="39">
        <f t="shared" si="1"/>
        <v>0.99285070183867774</v>
      </c>
    </row>
    <row r="13" spans="2:6" x14ac:dyDescent="0.25">
      <c r="B13" s="15" t="s">
        <v>27</v>
      </c>
      <c r="C13" s="16">
        <v>7176917</v>
      </c>
      <c r="D13" s="16">
        <v>8393260</v>
      </c>
      <c r="E13" s="16">
        <v>7817303.46</v>
      </c>
      <c r="F13" s="39">
        <f t="shared" si="1"/>
        <v>0.93137868480185293</v>
      </c>
    </row>
    <row r="14" spans="2:6" x14ac:dyDescent="0.25">
      <c r="B14" s="15" t="s">
        <v>28</v>
      </c>
      <c r="C14" s="16">
        <v>10189401</v>
      </c>
      <c r="D14" s="16">
        <v>12354747</v>
      </c>
      <c r="E14" s="16">
        <v>12251433.030000001</v>
      </c>
      <c r="F14" s="39">
        <f t="shared" si="1"/>
        <v>0.99163771059010763</v>
      </c>
    </row>
    <row r="15" spans="2:6" x14ac:dyDescent="0.25">
      <c r="B15" s="15" t="s">
        <v>29</v>
      </c>
      <c r="C15" s="16">
        <v>22612506</v>
      </c>
      <c r="D15" s="16">
        <v>30814129</v>
      </c>
      <c r="E15" s="16">
        <v>30730081.800000004</v>
      </c>
      <c r="F15" s="39">
        <f t="shared" si="1"/>
        <v>0.99727244602630194</v>
      </c>
    </row>
    <row r="16" spans="2:6" x14ac:dyDescent="0.25">
      <c r="B16" s="15" t="s">
        <v>30</v>
      </c>
      <c r="C16" s="16">
        <v>1164272996</v>
      </c>
      <c r="D16" s="16">
        <v>764851587</v>
      </c>
      <c r="E16" s="16">
        <v>732864430.91999912</v>
      </c>
      <c r="F16" s="39">
        <f t="shared" si="1"/>
        <v>0.95817861056487441</v>
      </c>
    </row>
    <row r="17" spans="2:6" x14ac:dyDescent="0.25">
      <c r="B17" s="17" t="s">
        <v>31</v>
      </c>
      <c r="C17" s="18">
        <v>481730817</v>
      </c>
      <c r="D17" s="18">
        <v>509346214</v>
      </c>
      <c r="E17" s="18">
        <v>506512068.95000023</v>
      </c>
      <c r="F17" s="40">
        <f t="shared" si="1"/>
        <v>0.99443571980688217</v>
      </c>
    </row>
    <row r="18" spans="2:6" x14ac:dyDescent="0.25">
      <c r="B18" s="3" t="s">
        <v>1</v>
      </c>
      <c r="C18" s="4">
        <f>SUM(C19:C28)</f>
        <v>175000000</v>
      </c>
      <c r="D18" s="4">
        <f>SUM(D19:D28)</f>
        <v>246791562</v>
      </c>
      <c r="E18" s="4">
        <f>SUM(E19:E28)</f>
        <v>242022150.12000003</v>
      </c>
      <c r="F18" s="32">
        <f t="shared" si="1"/>
        <v>0.9806743316450991</v>
      </c>
    </row>
    <row r="19" spans="2:6" x14ac:dyDescent="0.25">
      <c r="B19" s="13" t="s">
        <v>21</v>
      </c>
      <c r="C19" s="14">
        <v>3000</v>
      </c>
      <c r="D19" s="14">
        <v>65635</v>
      </c>
      <c r="E19" s="14">
        <v>65585.710000000006</v>
      </c>
      <c r="F19" s="38">
        <f t="shared" si="1"/>
        <v>0.99924902871943333</v>
      </c>
    </row>
    <row r="20" spans="2:6" x14ac:dyDescent="0.25">
      <c r="B20" s="15" t="s">
        <v>22</v>
      </c>
      <c r="C20" s="16">
        <v>9000</v>
      </c>
      <c r="D20" s="16">
        <v>118895</v>
      </c>
      <c r="E20" s="16">
        <v>116923.04000000001</v>
      </c>
      <c r="F20" s="39">
        <f t="shared" si="1"/>
        <v>0.9834142730981118</v>
      </c>
    </row>
    <row r="21" spans="2:6" x14ac:dyDescent="0.25">
      <c r="B21" s="15" t="s">
        <v>23</v>
      </c>
      <c r="C21" s="16">
        <v>1500</v>
      </c>
      <c r="D21" s="16">
        <v>53757</v>
      </c>
      <c r="E21" s="16">
        <v>53752.200000000004</v>
      </c>
      <c r="F21" s="39">
        <f t="shared" si="1"/>
        <v>0.99991070930297454</v>
      </c>
    </row>
    <row r="22" spans="2:6" x14ac:dyDescent="0.25">
      <c r="B22" s="15" t="s">
        <v>24</v>
      </c>
      <c r="C22" s="16">
        <v>0</v>
      </c>
      <c r="D22" s="16">
        <v>23602</v>
      </c>
      <c r="E22" s="16">
        <v>23599.9</v>
      </c>
      <c r="F22" s="39">
        <f t="shared" si="1"/>
        <v>0.99991102448945013</v>
      </c>
    </row>
    <row r="23" spans="2:6" x14ac:dyDescent="0.25">
      <c r="B23" s="15" t="s">
        <v>25</v>
      </c>
      <c r="C23" s="16">
        <v>6000</v>
      </c>
      <c r="D23" s="16">
        <v>41407</v>
      </c>
      <c r="E23" s="16">
        <v>41404.9</v>
      </c>
      <c r="F23" s="39">
        <f t="shared" si="1"/>
        <v>0.99994928393749849</v>
      </c>
    </row>
    <row r="24" spans="2:6" x14ac:dyDescent="0.25">
      <c r="B24" s="15" t="s">
        <v>26</v>
      </c>
      <c r="C24" s="16">
        <v>0</v>
      </c>
      <c r="D24" s="16">
        <v>17153</v>
      </c>
      <c r="E24" s="16">
        <v>17150.080000000002</v>
      </c>
      <c r="F24" s="39">
        <f t="shared" si="1"/>
        <v>0.99982976738762908</v>
      </c>
    </row>
    <row r="25" spans="2:6" x14ac:dyDescent="0.25">
      <c r="B25" s="15" t="s">
        <v>27</v>
      </c>
      <c r="C25" s="16">
        <v>0</v>
      </c>
      <c r="D25" s="16">
        <v>4374</v>
      </c>
      <c r="E25" s="16">
        <v>4373.12</v>
      </c>
      <c r="F25" s="39">
        <f t="shared" si="1"/>
        <v>0.99979881115683578</v>
      </c>
    </row>
    <row r="26" spans="2:6" x14ac:dyDescent="0.25">
      <c r="B26" s="15" t="s">
        <v>29</v>
      </c>
      <c r="C26" s="16">
        <v>0</v>
      </c>
      <c r="D26" s="16">
        <v>33194</v>
      </c>
      <c r="E26" s="16">
        <v>33190.080000000002</v>
      </c>
      <c r="F26" s="39">
        <f t="shared" si="1"/>
        <v>0.99988190636862084</v>
      </c>
    </row>
    <row r="27" spans="2:6" x14ac:dyDescent="0.25">
      <c r="B27" s="15" t="s">
        <v>30</v>
      </c>
      <c r="C27" s="16">
        <v>2067860</v>
      </c>
      <c r="D27" s="16">
        <v>9047345</v>
      </c>
      <c r="E27" s="16">
        <v>8823646.4899999984</v>
      </c>
      <c r="F27" s="39">
        <f t="shared" si="1"/>
        <v>0.97527467892514308</v>
      </c>
    </row>
    <row r="28" spans="2:6" x14ac:dyDescent="0.25">
      <c r="B28" s="15" t="s">
        <v>31</v>
      </c>
      <c r="C28" s="16">
        <v>172912640</v>
      </c>
      <c r="D28" s="16">
        <v>237386200</v>
      </c>
      <c r="E28" s="16">
        <v>232842524.60000002</v>
      </c>
      <c r="F28" s="39">
        <f t="shared" si="1"/>
        <v>0.98085956386681294</v>
      </c>
    </row>
    <row r="29" spans="2:6" x14ac:dyDescent="0.25">
      <c r="B29" s="3" t="s">
        <v>2</v>
      </c>
      <c r="C29" s="4">
        <f>SUM(C30:C40)</f>
        <v>1048707000</v>
      </c>
      <c r="D29" s="4">
        <f>SUM(D30:D40)</f>
        <v>1090350598</v>
      </c>
      <c r="E29" s="4">
        <f>SUM(E30:E40)</f>
        <v>1032250376.0099999</v>
      </c>
      <c r="F29" s="32">
        <f t="shared" si="1"/>
        <v>0.94671418340433644</v>
      </c>
    </row>
    <row r="30" spans="2:6" x14ac:dyDescent="0.25">
      <c r="B30" s="13" t="s">
        <v>21</v>
      </c>
      <c r="C30" s="14">
        <v>230418401</v>
      </c>
      <c r="D30" s="14">
        <v>257423178</v>
      </c>
      <c r="E30" s="14">
        <v>253376235.23999998</v>
      </c>
      <c r="F30" s="38">
        <f t="shared" si="1"/>
        <v>0.98427902727546923</v>
      </c>
    </row>
    <row r="31" spans="2:6" x14ac:dyDescent="0.25">
      <c r="B31" s="15" t="s">
        <v>22</v>
      </c>
      <c r="C31" s="16">
        <v>78594189</v>
      </c>
      <c r="D31" s="16">
        <v>69219540</v>
      </c>
      <c r="E31" s="16">
        <v>66784167.390000015</v>
      </c>
      <c r="F31" s="39">
        <f t="shared" si="1"/>
        <v>0.96481668890027317</v>
      </c>
    </row>
    <row r="32" spans="2:6" x14ac:dyDescent="0.25">
      <c r="B32" s="15" t="s">
        <v>23</v>
      </c>
      <c r="C32" s="16">
        <v>103254986</v>
      </c>
      <c r="D32" s="16">
        <v>101326662</v>
      </c>
      <c r="E32" s="16">
        <v>96292301.179999888</v>
      </c>
      <c r="F32" s="39">
        <f t="shared" si="1"/>
        <v>0.95031553669457591</v>
      </c>
    </row>
    <row r="33" spans="2:6" x14ac:dyDescent="0.25">
      <c r="B33" s="15" t="s">
        <v>24</v>
      </c>
      <c r="C33" s="16">
        <v>32336940</v>
      </c>
      <c r="D33" s="16">
        <v>59419124</v>
      </c>
      <c r="E33" s="16">
        <v>47658264.649999991</v>
      </c>
      <c r="F33" s="39">
        <f t="shared" si="1"/>
        <v>0.80206945915257843</v>
      </c>
    </row>
    <row r="34" spans="2:6" x14ac:dyDescent="0.25">
      <c r="B34" s="15" t="s">
        <v>25</v>
      </c>
      <c r="C34" s="16">
        <v>35414618</v>
      </c>
      <c r="D34" s="16">
        <v>31466394</v>
      </c>
      <c r="E34" s="16">
        <v>30718948.800000019</v>
      </c>
      <c r="F34" s="39">
        <f t="shared" si="1"/>
        <v>0.97624623908287744</v>
      </c>
    </row>
    <row r="35" spans="2:6" x14ac:dyDescent="0.25">
      <c r="B35" s="15" t="s">
        <v>26</v>
      </c>
      <c r="C35" s="16">
        <v>19801828</v>
      </c>
      <c r="D35" s="16">
        <v>19570545</v>
      </c>
      <c r="E35" s="16">
        <v>19125560.090000007</v>
      </c>
      <c r="F35" s="39">
        <f t="shared" si="1"/>
        <v>0.97726251823850629</v>
      </c>
    </row>
    <row r="36" spans="2:6" x14ac:dyDescent="0.25">
      <c r="B36" s="15" t="s">
        <v>27</v>
      </c>
      <c r="C36" s="16">
        <v>44132665</v>
      </c>
      <c r="D36" s="16">
        <v>45832755</v>
      </c>
      <c r="E36" s="16">
        <v>38210722.979999989</v>
      </c>
      <c r="F36" s="39">
        <f t="shared" si="1"/>
        <v>0.83369902114764838</v>
      </c>
    </row>
    <row r="37" spans="2:6" x14ac:dyDescent="0.25">
      <c r="B37" s="15" t="s">
        <v>28</v>
      </c>
      <c r="C37" s="16">
        <v>6332304</v>
      </c>
      <c r="D37" s="16">
        <v>6484441</v>
      </c>
      <c r="E37" s="16">
        <v>6300667.4100000011</v>
      </c>
      <c r="F37" s="39">
        <f t="shared" si="1"/>
        <v>0.97165930108701759</v>
      </c>
    </row>
    <row r="38" spans="2:6" x14ac:dyDescent="0.25">
      <c r="B38" s="15" t="s">
        <v>29</v>
      </c>
      <c r="C38" s="16">
        <v>57070489</v>
      </c>
      <c r="D38" s="16">
        <v>32802807</v>
      </c>
      <c r="E38" s="16">
        <v>31708429.220000014</v>
      </c>
      <c r="F38" s="39">
        <f t="shared" ref="F38:F67" si="2">IF(E38=0,"0%",E38/D38)</f>
        <v>0.96663767890351615</v>
      </c>
    </row>
    <row r="39" spans="2:6" x14ac:dyDescent="0.25">
      <c r="B39" s="15" t="s">
        <v>30</v>
      </c>
      <c r="C39" s="16">
        <v>185100031</v>
      </c>
      <c r="D39" s="16">
        <v>191204883</v>
      </c>
      <c r="E39" s="16">
        <v>188327009.50000033</v>
      </c>
      <c r="F39" s="39">
        <f t="shared" si="2"/>
        <v>0.9849487447451869</v>
      </c>
    </row>
    <row r="40" spans="2:6" x14ac:dyDescent="0.25">
      <c r="B40" s="15" t="s">
        <v>31</v>
      </c>
      <c r="C40" s="16">
        <v>256250549</v>
      </c>
      <c r="D40" s="16">
        <v>275600269</v>
      </c>
      <c r="E40" s="16">
        <v>253748069.54999959</v>
      </c>
      <c r="F40" s="39">
        <f t="shared" si="2"/>
        <v>0.92071052931374164</v>
      </c>
    </row>
    <row r="41" spans="2:6" x14ac:dyDescent="0.25">
      <c r="B41" s="3" t="s">
        <v>3</v>
      </c>
      <c r="C41" s="4">
        <f>+C42</f>
        <v>0</v>
      </c>
      <c r="D41" s="4">
        <f t="shared" ref="D41:E41" si="3">+D42</f>
        <v>2500000</v>
      </c>
      <c r="E41" s="4">
        <f t="shared" si="3"/>
        <v>2440323</v>
      </c>
      <c r="F41" s="32">
        <f t="shared" si="2"/>
        <v>0.97612920000000003</v>
      </c>
    </row>
    <row r="42" spans="2:6" x14ac:dyDescent="0.25">
      <c r="B42" s="19" t="s">
        <v>30</v>
      </c>
      <c r="C42" s="20">
        <v>0</v>
      </c>
      <c r="D42" s="20">
        <v>2500000</v>
      </c>
      <c r="E42" s="20">
        <v>2440323</v>
      </c>
      <c r="F42" s="41">
        <f t="shared" si="2"/>
        <v>0.97612920000000003</v>
      </c>
    </row>
    <row r="43" spans="2:6" x14ac:dyDescent="0.25">
      <c r="B43" s="3" t="s">
        <v>4</v>
      </c>
      <c r="C43" s="4">
        <f>+SUM(C44:C54)</f>
        <v>11307000</v>
      </c>
      <c r="D43" s="4">
        <f t="shared" ref="D43:E43" si="4">+SUM(D44:D54)</f>
        <v>107906613</v>
      </c>
      <c r="E43" s="4">
        <f t="shared" si="4"/>
        <v>105540355.86000001</v>
      </c>
      <c r="F43" s="32">
        <f t="shared" si="2"/>
        <v>0.97807124999836681</v>
      </c>
    </row>
    <row r="44" spans="2:6" x14ac:dyDescent="0.25">
      <c r="B44" s="13" t="s">
        <v>21</v>
      </c>
      <c r="C44" s="14">
        <v>795100</v>
      </c>
      <c r="D44" s="14">
        <v>36016614</v>
      </c>
      <c r="E44" s="14">
        <v>36007160.090000004</v>
      </c>
      <c r="F44" s="38">
        <f t="shared" si="2"/>
        <v>0.99973751252685783</v>
      </c>
    </row>
    <row r="45" spans="2:6" x14ac:dyDescent="0.25">
      <c r="B45" s="15" t="s">
        <v>22</v>
      </c>
      <c r="C45" s="16">
        <v>0</v>
      </c>
      <c r="D45" s="16">
        <v>1495527</v>
      </c>
      <c r="E45" s="16">
        <v>1379050.94</v>
      </c>
      <c r="F45" s="39">
        <f t="shared" si="2"/>
        <v>0.92211704636559555</v>
      </c>
    </row>
    <row r="46" spans="2:6" x14ac:dyDescent="0.25">
      <c r="B46" s="15" t="s">
        <v>23</v>
      </c>
      <c r="C46" s="16">
        <v>0</v>
      </c>
      <c r="D46" s="16">
        <v>400053</v>
      </c>
      <c r="E46" s="16">
        <v>381891</v>
      </c>
      <c r="F46" s="39">
        <f t="shared" si="2"/>
        <v>0.95460101536546405</v>
      </c>
    </row>
    <row r="47" spans="2:6" x14ac:dyDescent="0.25">
      <c r="B47" s="15" t="s">
        <v>24</v>
      </c>
      <c r="C47" s="16">
        <v>0</v>
      </c>
      <c r="D47" s="16">
        <v>334248</v>
      </c>
      <c r="E47" s="16">
        <v>324606</v>
      </c>
      <c r="F47" s="39">
        <f t="shared" si="2"/>
        <v>0.97115315574064764</v>
      </c>
    </row>
    <row r="48" spans="2:6" x14ac:dyDescent="0.25">
      <c r="B48" s="15" t="s">
        <v>25</v>
      </c>
      <c r="C48" s="16">
        <v>0</v>
      </c>
      <c r="D48" s="16">
        <v>47909</v>
      </c>
      <c r="E48" s="16">
        <v>46274</v>
      </c>
      <c r="F48" s="39">
        <f t="shared" si="2"/>
        <v>0.96587280051764801</v>
      </c>
    </row>
    <row r="49" spans="2:6" x14ac:dyDescent="0.25">
      <c r="B49" s="15" t="s">
        <v>26</v>
      </c>
      <c r="C49" s="16">
        <v>0</v>
      </c>
      <c r="D49" s="16">
        <v>41178</v>
      </c>
      <c r="E49" s="16">
        <v>41178</v>
      </c>
      <c r="F49" s="39">
        <f t="shared" si="2"/>
        <v>1</v>
      </c>
    </row>
    <row r="50" spans="2:6" x14ac:dyDescent="0.25">
      <c r="B50" s="15" t="s">
        <v>27</v>
      </c>
      <c r="C50" s="16">
        <v>0</v>
      </c>
      <c r="D50" s="16">
        <v>29832</v>
      </c>
      <c r="E50" s="16">
        <v>29832</v>
      </c>
      <c r="F50" s="39">
        <f t="shared" si="2"/>
        <v>1</v>
      </c>
    </row>
    <row r="51" spans="2:6" x14ac:dyDescent="0.25">
      <c r="B51" s="15" t="s">
        <v>28</v>
      </c>
      <c r="C51" s="16">
        <v>0</v>
      </c>
      <c r="D51" s="16">
        <v>599</v>
      </c>
      <c r="E51" s="16">
        <v>599</v>
      </c>
      <c r="F51" s="39">
        <f t="shared" si="2"/>
        <v>1</v>
      </c>
    </row>
    <row r="52" spans="2:6" x14ac:dyDescent="0.25">
      <c r="B52" s="15" t="s">
        <v>29</v>
      </c>
      <c r="C52" s="16">
        <v>0</v>
      </c>
      <c r="D52" s="16">
        <v>50111</v>
      </c>
      <c r="E52" s="16">
        <v>42633</v>
      </c>
      <c r="F52" s="39">
        <f t="shared" si="2"/>
        <v>0.85077128774121447</v>
      </c>
    </row>
    <row r="53" spans="2:6" x14ac:dyDescent="0.25">
      <c r="B53" s="15" t="s">
        <v>30</v>
      </c>
      <c r="C53" s="16">
        <v>825686</v>
      </c>
      <c r="D53" s="16">
        <v>33848134</v>
      </c>
      <c r="E53" s="16">
        <v>32311034.490000002</v>
      </c>
      <c r="F53" s="39">
        <f t="shared" si="2"/>
        <v>0.95458835308321577</v>
      </c>
    </row>
    <row r="54" spans="2:6" x14ac:dyDescent="0.25">
      <c r="B54" s="15" t="s">
        <v>31</v>
      </c>
      <c r="C54" s="16">
        <v>9686214</v>
      </c>
      <c r="D54" s="16">
        <v>35642408</v>
      </c>
      <c r="E54" s="16">
        <v>34976097.340000011</v>
      </c>
      <c r="F54" s="39">
        <f t="shared" si="2"/>
        <v>0.9813056777757555</v>
      </c>
    </row>
    <row r="55" spans="2:6" x14ac:dyDescent="0.25">
      <c r="B55" s="3" t="s">
        <v>5</v>
      </c>
      <c r="C55" s="4">
        <f>SUM(C56:C66)</f>
        <v>993911712</v>
      </c>
      <c r="D55" s="4">
        <f>SUM(D56:D66)</f>
        <v>486750899</v>
      </c>
      <c r="E55" s="4">
        <f>SUM(E56:E66)</f>
        <v>339066565.23999989</v>
      </c>
      <c r="F55" s="32">
        <f t="shared" si="2"/>
        <v>0.69659155419454066</v>
      </c>
    </row>
    <row r="56" spans="2:6" x14ac:dyDescent="0.25">
      <c r="B56" s="13" t="s">
        <v>21</v>
      </c>
      <c r="C56" s="14">
        <v>32390291</v>
      </c>
      <c r="D56" s="14">
        <v>9784355</v>
      </c>
      <c r="E56" s="14">
        <v>4990133.3800000008</v>
      </c>
      <c r="F56" s="38">
        <f t="shared" si="2"/>
        <v>0.51001148057281254</v>
      </c>
    </row>
    <row r="57" spans="2:6" x14ac:dyDescent="0.25">
      <c r="B57" s="15" t="s">
        <v>22</v>
      </c>
      <c r="C57" s="16">
        <v>161046005</v>
      </c>
      <c r="D57" s="16">
        <v>127599724</v>
      </c>
      <c r="E57" s="16">
        <v>126570612.60000004</v>
      </c>
      <c r="F57" s="39">
        <f t="shared" si="2"/>
        <v>0.99193484619136041</v>
      </c>
    </row>
    <row r="58" spans="2:6" x14ac:dyDescent="0.25">
      <c r="B58" s="15" t="s">
        <v>23</v>
      </c>
      <c r="C58" s="16">
        <v>20000000</v>
      </c>
      <c r="D58" s="16">
        <v>197465</v>
      </c>
      <c r="E58" s="16">
        <v>191881.36000000004</v>
      </c>
      <c r="F58" s="39">
        <f t="shared" si="2"/>
        <v>0.9717233940191935</v>
      </c>
    </row>
    <row r="59" spans="2:6" x14ac:dyDescent="0.25">
      <c r="B59" s="15" t="s">
        <v>24</v>
      </c>
      <c r="C59" s="16">
        <v>20000000</v>
      </c>
      <c r="D59" s="16">
        <v>3829232</v>
      </c>
      <c r="E59" s="16">
        <v>2531891.15</v>
      </c>
      <c r="F59" s="39">
        <f t="shared" si="2"/>
        <v>0.66120077080730544</v>
      </c>
    </row>
    <row r="60" spans="2:6" x14ac:dyDescent="0.25">
      <c r="B60" s="15" t="s">
        <v>25</v>
      </c>
      <c r="C60" s="16">
        <v>10000000</v>
      </c>
      <c r="D60" s="16">
        <v>943544</v>
      </c>
      <c r="E60" s="16">
        <v>800486.04999999993</v>
      </c>
      <c r="F60" s="39">
        <f t="shared" si="2"/>
        <v>0.84838232239302025</v>
      </c>
    </row>
    <row r="61" spans="2:6" x14ac:dyDescent="0.25">
      <c r="B61" s="15" t="s">
        <v>26</v>
      </c>
      <c r="C61" s="16">
        <v>0</v>
      </c>
      <c r="D61" s="16">
        <v>113599</v>
      </c>
      <c r="E61" s="16">
        <v>113499.61999999998</v>
      </c>
      <c r="F61" s="39">
        <f t="shared" si="2"/>
        <v>0.99912516835535503</v>
      </c>
    </row>
    <row r="62" spans="2:6" x14ac:dyDescent="0.25">
      <c r="B62" s="15" t="s">
        <v>27</v>
      </c>
      <c r="C62" s="16">
        <v>0</v>
      </c>
      <c r="D62" s="16">
        <v>102213878</v>
      </c>
      <c r="E62" s="16">
        <v>5424411.7500000009</v>
      </c>
      <c r="F62" s="39">
        <f t="shared" si="2"/>
        <v>5.3069229503257875E-2</v>
      </c>
    </row>
    <row r="63" spans="2:6" x14ac:dyDescent="0.25">
      <c r="B63" s="15" t="s">
        <v>28</v>
      </c>
      <c r="C63" s="16">
        <v>0</v>
      </c>
      <c r="D63" s="16">
        <v>27000</v>
      </c>
      <c r="E63" s="16">
        <v>27000</v>
      </c>
      <c r="F63" s="39">
        <f t="shared" si="2"/>
        <v>1</v>
      </c>
    </row>
    <row r="64" spans="2:6" x14ac:dyDescent="0.25">
      <c r="B64" s="15" t="s">
        <v>29</v>
      </c>
      <c r="C64" s="16">
        <v>0</v>
      </c>
      <c r="D64" s="16">
        <v>28931070</v>
      </c>
      <c r="E64" s="16">
        <v>5335962.68</v>
      </c>
      <c r="F64" s="39">
        <f t="shared" si="2"/>
        <v>0.18443710101285571</v>
      </c>
    </row>
    <row r="65" spans="2:15" x14ac:dyDescent="0.25">
      <c r="B65" s="15" t="s">
        <v>30</v>
      </c>
      <c r="C65" s="16">
        <v>0</v>
      </c>
      <c r="D65" s="16">
        <v>6124156</v>
      </c>
      <c r="E65" s="16">
        <v>6058203.6700000009</v>
      </c>
      <c r="F65" s="39">
        <f t="shared" si="2"/>
        <v>0.98923078869970016</v>
      </c>
    </row>
    <row r="66" spans="2:15" x14ac:dyDescent="0.25">
      <c r="B66" s="15" t="s">
        <v>31</v>
      </c>
      <c r="C66" s="16">
        <v>750475416</v>
      </c>
      <c r="D66" s="16">
        <v>206986876</v>
      </c>
      <c r="E66" s="16">
        <v>187022482.97999987</v>
      </c>
      <c r="F66" s="39">
        <f t="shared" si="2"/>
        <v>0.90354754172916674</v>
      </c>
    </row>
    <row r="67" spans="2:15" x14ac:dyDescent="0.25">
      <c r="B67" s="5" t="s">
        <v>8</v>
      </c>
      <c r="C67" s="6">
        <f>+C55+C43+C41+C29+C18+C6</f>
        <v>4196614712</v>
      </c>
      <c r="D67" s="6">
        <f>+D55+D43+D41+D29+D18+D6</f>
        <v>3664906953</v>
      </c>
      <c r="E67" s="6">
        <f>+E55+E43+E41+E29+E18+E6</f>
        <v>3414256851.8099995</v>
      </c>
      <c r="F67" s="37">
        <f t="shared" si="2"/>
        <v>0.93160805870260233</v>
      </c>
    </row>
    <row r="68" spans="2:15" customFormat="1" x14ac:dyDescent="0.25">
      <c r="B68" s="47" t="s">
        <v>32</v>
      </c>
      <c r="C68" s="48"/>
      <c r="D68" s="48"/>
      <c r="E68" s="48"/>
      <c r="F68" s="48"/>
      <c r="H68" s="48"/>
    </row>
    <row r="69" spans="2:15" s="49" customFormat="1" ht="12.75" x14ac:dyDescent="0.25">
      <c r="B69" s="49" t="s">
        <v>16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</row>
    <row r="70" spans="2:15" s="49" customFormat="1" ht="5.25" customHeight="1" x14ac:dyDescent="0.25"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</row>
    <row r="71" spans="2:15" customFormat="1" x14ac:dyDescent="0.25">
      <c r="B71" s="47" t="s">
        <v>11</v>
      </c>
    </row>
    <row r="72" spans="2:15" customFormat="1" ht="5.0999999999999996" customHeight="1" x14ac:dyDescent="0.25">
      <c r="B72" s="47"/>
    </row>
    <row r="73" spans="2:15" customFormat="1" x14ac:dyDescent="0.25">
      <c r="B73" s="47" t="s">
        <v>12</v>
      </c>
    </row>
    <row r="74" spans="2:15" customFormat="1" x14ac:dyDescent="0.25">
      <c r="B74" s="47" t="s">
        <v>13</v>
      </c>
    </row>
    <row r="75" spans="2:15" customFormat="1" x14ac:dyDescent="0.25">
      <c r="B75" s="47" t="s">
        <v>14</v>
      </c>
    </row>
    <row r="76" spans="2:15" customFormat="1" x14ac:dyDescent="0.25">
      <c r="B76" s="47" t="s">
        <v>15</v>
      </c>
    </row>
    <row r="77" spans="2:15" customFormat="1" ht="4.5" customHeight="1" x14ac:dyDescent="0.25">
      <c r="B77" s="47"/>
    </row>
    <row r="78" spans="2:15" customFormat="1" x14ac:dyDescent="0.25">
      <c r="B78" s="47" t="s">
        <v>17</v>
      </c>
    </row>
    <row r="79" spans="2:15" customFormat="1" x14ac:dyDescent="0.25">
      <c r="B79" s="47" t="s">
        <v>18</v>
      </c>
    </row>
  </sheetData>
  <mergeCells count="1">
    <mergeCell ref="B2:F2"/>
  </mergeCells>
  <conditionalFormatting sqref="O69">
    <cfRule type="cellIs" dxfId="3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6"/>
  <sheetViews>
    <sheetView showGridLines="0" zoomScaleNormal="100" workbookViewId="0"/>
  </sheetViews>
  <sheetFormatPr baseColWidth="10" defaultRowHeight="15" x14ac:dyDescent="0.25"/>
  <cols>
    <col min="2" max="2" width="71.5703125" customWidth="1"/>
    <col min="5" max="5" width="12.7109375" customWidth="1"/>
  </cols>
  <sheetData>
    <row r="2" spans="2:6" ht="69.75" customHeight="1" x14ac:dyDescent="0.25">
      <c r="B2" s="51" t="s">
        <v>34</v>
      </c>
      <c r="C2" s="51"/>
      <c r="D2" s="51"/>
      <c r="E2" s="51"/>
      <c r="F2" s="51"/>
    </row>
    <row r="5" spans="2:6" ht="38.25" x14ac:dyDescent="0.25">
      <c r="B5" s="9" t="s">
        <v>9</v>
      </c>
      <c r="C5" s="9" t="s">
        <v>6</v>
      </c>
      <c r="D5" s="9" t="s">
        <v>7</v>
      </c>
      <c r="E5" s="12" t="s">
        <v>20</v>
      </c>
      <c r="F5" s="12" t="s">
        <v>10</v>
      </c>
    </row>
    <row r="6" spans="2:6" x14ac:dyDescent="0.25">
      <c r="B6" s="3" t="s">
        <v>0</v>
      </c>
      <c r="C6" s="4">
        <f>SUM(C7:C17)</f>
        <v>22613140</v>
      </c>
      <c r="D6" s="4">
        <f t="shared" ref="D6:E6" si="0">SUM(D7:D17)</f>
        <v>20933436</v>
      </c>
      <c r="E6" s="4">
        <f t="shared" si="0"/>
        <v>1129811.23</v>
      </c>
      <c r="F6" s="32">
        <f t="shared" ref="F6:F54" si="1">IF(E6=0,"0%",E6/D6)</f>
        <v>5.3971609343062457E-2</v>
      </c>
    </row>
    <row r="7" spans="2:6" x14ac:dyDescent="0.25">
      <c r="B7" s="13" t="s">
        <v>21</v>
      </c>
      <c r="C7" s="14">
        <v>660431</v>
      </c>
      <c r="D7" s="14">
        <v>646931</v>
      </c>
      <c r="E7" s="14">
        <v>0</v>
      </c>
      <c r="F7" s="42" t="str">
        <f t="shared" si="1"/>
        <v>0%</v>
      </c>
    </row>
    <row r="8" spans="2:6" x14ac:dyDescent="0.25">
      <c r="B8" s="15" t="s">
        <v>22</v>
      </c>
      <c r="C8" s="16">
        <v>1771969</v>
      </c>
      <c r="D8" s="16">
        <v>1888848</v>
      </c>
      <c r="E8" s="16">
        <v>14455</v>
      </c>
      <c r="F8" s="43">
        <f t="shared" si="1"/>
        <v>7.6528127197106385E-3</v>
      </c>
    </row>
    <row r="9" spans="2:6" x14ac:dyDescent="0.25">
      <c r="B9" s="15" t="s">
        <v>23</v>
      </c>
      <c r="C9" s="16">
        <v>439744</v>
      </c>
      <c r="D9" s="16">
        <v>439744</v>
      </c>
      <c r="E9" s="16">
        <v>0</v>
      </c>
      <c r="F9" s="43" t="str">
        <f t="shared" si="1"/>
        <v>0%</v>
      </c>
    </row>
    <row r="10" spans="2:6" x14ac:dyDescent="0.25">
      <c r="B10" s="15" t="s">
        <v>24</v>
      </c>
      <c r="C10" s="16">
        <v>78975</v>
      </c>
      <c r="D10" s="16">
        <v>78975</v>
      </c>
      <c r="E10" s="16">
        <v>0</v>
      </c>
      <c r="F10" s="43" t="str">
        <f t="shared" si="1"/>
        <v>0%</v>
      </c>
    </row>
    <row r="11" spans="2:6" x14ac:dyDescent="0.25">
      <c r="B11" s="15" t="s">
        <v>25</v>
      </c>
      <c r="C11" s="16">
        <v>492058</v>
      </c>
      <c r="D11" s="16">
        <v>464482</v>
      </c>
      <c r="E11" s="16">
        <v>0</v>
      </c>
      <c r="F11" s="43" t="str">
        <f t="shared" si="1"/>
        <v>0%</v>
      </c>
    </row>
    <row r="12" spans="2:6" x14ac:dyDescent="0.25">
      <c r="B12" s="15" t="s">
        <v>26</v>
      </c>
      <c r="C12" s="16">
        <v>77560</v>
      </c>
      <c r="D12" s="16">
        <v>77560</v>
      </c>
      <c r="E12" s="16">
        <v>0</v>
      </c>
      <c r="F12" s="43" t="str">
        <f t="shared" si="1"/>
        <v>0%</v>
      </c>
    </row>
    <row r="13" spans="2:6" x14ac:dyDescent="0.25">
      <c r="B13" s="15" t="s">
        <v>27</v>
      </c>
      <c r="C13" s="16">
        <v>82733</v>
      </c>
      <c r="D13" s="16">
        <v>83914</v>
      </c>
      <c r="E13" s="16">
        <v>1181</v>
      </c>
      <c r="F13" s="43">
        <f t="shared" si="1"/>
        <v>1.4073932835998761E-2</v>
      </c>
    </row>
    <row r="14" spans="2:6" x14ac:dyDescent="0.25">
      <c r="B14" s="15" t="s">
        <v>28</v>
      </c>
      <c r="C14" s="16">
        <v>1426715</v>
      </c>
      <c r="D14" s="16">
        <v>1543699</v>
      </c>
      <c r="E14" s="16">
        <v>808007</v>
      </c>
      <c r="F14" s="43">
        <f t="shared" si="1"/>
        <v>0.52342263614862738</v>
      </c>
    </row>
    <row r="15" spans="2:6" x14ac:dyDescent="0.25">
      <c r="B15" s="15" t="s">
        <v>29</v>
      </c>
      <c r="C15" s="16">
        <v>263136</v>
      </c>
      <c r="D15" s="16">
        <v>207984</v>
      </c>
      <c r="E15" s="16">
        <v>0</v>
      </c>
      <c r="F15" s="43" t="str">
        <f t="shared" si="1"/>
        <v>0%</v>
      </c>
    </row>
    <row r="16" spans="2:6" x14ac:dyDescent="0.25">
      <c r="B16" s="15" t="s">
        <v>30</v>
      </c>
      <c r="C16" s="16">
        <v>1494834</v>
      </c>
      <c r="D16" s="16">
        <v>1331058</v>
      </c>
      <c r="E16" s="16">
        <v>39838.25</v>
      </c>
      <c r="F16" s="43">
        <f t="shared" si="1"/>
        <v>2.9929762639945068E-2</v>
      </c>
    </row>
    <row r="17" spans="2:6" x14ac:dyDescent="0.25">
      <c r="B17" s="17" t="s">
        <v>31</v>
      </c>
      <c r="C17" s="18">
        <v>15824985</v>
      </c>
      <c r="D17" s="18">
        <v>14170241</v>
      </c>
      <c r="E17" s="18">
        <v>266329.98</v>
      </c>
      <c r="F17" s="44">
        <f t="shared" si="1"/>
        <v>1.8795021199710011E-2</v>
      </c>
    </row>
    <row r="18" spans="2:6" x14ac:dyDescent="0.25">
      <c r="B18" s="3" t="s">
        <v>1</v>
      </c>
      <c r="C18" s="4">
        <f>SUM(C19:C20)</f>
        <v>722000</v>
      </c>
      <c r="D18" s="4">
        <f t="shared" ref="D18:E18" si="2">SUM(D19:D20)</f>
        <v>1085555</v>
      </c>
      <c r="E18" s="4">
        <f t="shared" si="2"/>
        <v>803129.77</v>
      </c>
      <c r="F18" s="32">
        <f t="shared" si="1"/>
        <v>0.73983332949505098</v>
      </c>
    </row>
    <row r="19" spans="2:6" x14ac:dyDescent="0.25">
      <c r="B19" s="13" t="s">
        <v>30</v>
      </c>
      <c r="C19" s="14">
        <v>650000</v>
      </c>
      <c r="D19" s="14">
        <v>650000</v>
      </c>
      <c r="E19" s="14">
        <v>513297.57</v>
      </c>
      <c r="F19" s="42">
        <f t="shared" si="1"/>
        <v>0.78968856923076924</v>
      </c>
    </row>
    <row r="20" spans="2:6" x14ac:dyDescent="0.25">
      <c r="B20" s="17" t="s">
        <v>31</v>
      </c>
      <c r="C20" s="18">
        <v>72000</v>
      </c>
      <c r="D20" s="18">
        <v>435555</v>
      </c>
      <c r="E20" s="18">
        <v>289832.2</v>
      </c>
      <c r="F20" s="44">
        <f t="shared" si="1"/>
        <v>0.66543192019377584</v>
      </c>
    </row>
    <row r="21" spans="2:6" x14ac:dyDescent="0.25">
      <c r="B21" s="3" t="s">
        <v>2</v>
      </c>
      <c r="C21" s="4">
        <f>SUM(C22:C32)</f>
        <v>323691750</v>
      </c>
      <c r="D21" s="4">
        <f t="shared" ref="D21:E21" si="3">SUM(D22:D32)</f>
        <v>303684599</v>
      </c>
      <c r="E21" s="4">
        <f t="shared" si="3"/>
        <v>239675208.70999986</v>
      </c>
      <c r="F21" s="32">
        <f t="shared" si="1"/>
        <v>0.78922411442405693</v>
      </c>
    </row>
    <row r="22" spans="2:6" x14ac:dyDescent="0.25">
      <c r="B22" s="13" t="s">
        <v>21</v>
      </c>
      <c r="C22" s="14">
        <v>5339530</v>
      </c>
      <c r="D22" s="14">
        <v>9592850</v>
      </c>
      <c r="E22" s="14">
        <v>6518645.54</v>
      </c>
      <c r="F22" s="42">
        <f t="shared" si="1"/>
        <v>0.67953168662076446</v>
      </c>
    </row>
    <row r="23" spans="2:6" x14ac:dyDescent="0.25">
      <c r="B23" s="15" t="s">
        <v>22</v>
      </c>
      <c r="C23" s="16">
        <v>7834002</v>
      </c>
      <c r="D23" s="16">
        <v>6342157</v>
      </c>
      <c r="E23" s="16">
        <v>3543266.2500000005</v>
      </c>
      <c r="F23" s="43">
        <f t="shared" si="1"/>
        <v>0.55868472666318425</v>
      </c>
    </row>
    <row r="24" spans="2:6" x14ac:dyDescent="0.25">
      <c r="B24" s="15" t="s">
        <v>23</v>
      </c>
      <c r="C24" s="16">
        <v>2193444</v>
      </c>
      <c r="D24" s="16">
        <v>6506774</v>
      </c>
      <c r="E24" s="16">
        <v>5303155.2200000007</v>
      </c>
      <c r="F24" s="43">
        <f t="shared" si="1"/>
        <v>0.81502065693383552</v>
      </c>
    </row>
    <row r="25" spans="2:6" x14ac:dyDescent="0.25">
      <c r="B25" s="15" t="s">
        <v>24</v>
      </c>
      <c r="C25" s="16">
        <v>2364448</v>
      </c>
      <c r="D25" s="16">
        <v>3592775</v>
      </c>
      <c r="E25" s="16">
        <v>2834397.67</v>
      </c>
      <c r="F25" s="43">
        <f t="shared" si="1"/>
        <v>0.78891599668779699</v>
      </c>
    </row>
    <row r="26" spans="2:6" x14ac:dyDescent="0.25">
      <c r="B26" s="15" t="s">
        <v>25</v>
      </c>
      <c r="C26" s="16">
        <v>2951324</v>
      </c>
      <c r="D26" s="16">
        <v>2815967</v>
      </c>
      <c r="E26" s="16">
        <v>1814034.45</v>
      </c>
      <c r="F26" s="43">
        <f t="shared" si="1"/>
        <v>0.64419591919933716</v>
      </c>
    </row>
    <row r="27" spans="2:6" x14ac:dyDescent="0.25">
      <c r="B27" s="15" t="s">
        <v>26</v>
      </c>
      <c r="C27" s="16">
        <v>1163579</v>
      </c>
      <c r="D27" s="16">
        <v>1099700</v>
      </c>
      <c r="E27" s="16">
        <v>883156.13000000012</v>
      </c>
      <c r="F27" s="43">
        <f t="shared" si="1"/>
        <v>0.80308823315449684</v>
      </c>
    </row>
    <row r="28" spans="2:6" x14ac:dyDescent="0.25">
      <c r="B28" s="15" t="s">
        <v>27</v>
      </c>
      <c r="C28" s="16">
        <v>1208910</v>
      </c>
      <c r="D28" s="16">
        <v>1426713</v>
      </c>
      <c r="E28" s="16">
        <v>730187.17</v>
      </c>
      <c r="F28" s="43">
        <f t="shared" si="1"/>
        <v>0.51179681547725442</v>
      </c>
    </row>
    <row r="29" spans="2:6" x14ac:dyDescent="0.25">
      <c r="B29" s="15" t="s">
        <v>28</v>
      </c>
      <c r="C29" s="16">
        <v>160842</v>
      </c>
      <c r="D29" s="16">
        <v>692577</v>
      </c>
      <c r="E29" s="16">
        <v>546182.31000000006</v>
      </c>
      <c r="F29" s="43">
        <f t="shared" si="1"/>
        <v>0.78862322889729242</v>
      </c>
    </row>
    <row r="30" spans="2:6" x14ac:dyDescent="0.25">
      <c r="B30" s="15" t="s">
        <v>29</v>
      </c>
      <c r="C30" s="16">
        <v>796280</v>
      </c>
      <c r="D30" s="16">
        <v>938108</v>
      </c>
      <c r="E30" s="16">
        <v>401375.75000000006</v>
      </c>
      <c r="F30" s="43">
        <f t="shared" si="1"/>
        <v>0.42785665403130563</v>
      </c>
    </row>
    <row r="31" spans="2:6" x14ac:dyDescent="0.25">
      <c r="B31" s="15" t="s">
        <v>30</v>
      </c>
      <c r="C31" s="16">
        <v>47242627</v>
      </c>
      <c r="D31" s="16">
        <v>59235599</v>
      </c>
      <c r="E31" s="16">
        <v>45349976.960000038</v>
      </c>
      <c r="F31" s="43">
        <f t="shared" si="1"/>
        <v>0.76558653454318981</v>
      </c>
    </row>
    <row r="32" spans="2:6" x14ac:dyDescent="0.25">
      <c r="B32" s="17" t="s">
        <v>31</v>
      </c>
      <c r="C32" s="18">
        <v>252436764</v>
      </c>
      <c r="D32" s="18">
        <v>211441379</v>
      </c>
      <c r="E32" s="18">
        <v>171750831.25999981</v>
      </c>
      <c r="F32" s="44">
        <f t="shared" si="1"/>
        <v>0.81228580740574818</v>
      </c>
    </row>
    <row r="33" spans="2:6" x14ac:dyDescent="0.25">
      <c r="B33" s="3" t="s">
        <v>4</v>
      </c>
      <c r="C33" s="4">
        <f>SUM(C34:C41)</f>
        <v>4033634</v>
      </c>
      <c r="D33" s="4">
        <f t="shared" ref="D33:E33" si="4">SUM(D34:D41)</f>
        <v>11307400</v>
      </c>
      <c r="E33" s="4">
        <f t="shared" si="4"/>
        <v>9818018.0899999999</v>
      </c>
      <c r="F33" s="32">
        <f t="shared" si="1"/>
        <v>0.86828254859649434</v>
      </c>
    </row>
    <row r="34" spans="2:6" x14ac:dyDescent="0.25">
      <c r="B34" s="13" t="s">
        <v>21</v>
      </c>
      <c r="C34" s="14">
        <v>0</v>
      </c>
      <c r="D34" s="14">
        <v>14974</v>
      </c>
      <c r="E34" s="14">
        <v>14974</v>
      </c>
      <c r="F34" s="42">
        <f t="shared" si="1"/>
        <v>1</v>
      </c>
    </row>
    <row r="35" spans="2:6" x14ac:dyDescent="0.25">
      <c r="B35" s="45" t="s">
        <v>22</v>
      </c>
      <c r="C35" s="46">
        <v>0</v>
      </c>
      <c r="D35" s="46">
        <v>64863</v>
      </c>
      <c r="E35" s="46">
        <v>64862.119999999995</v>
      </c>
      <c r="F35" s="43">
        <f t="shared" si="1"/>
        <v>0.99998643294328038</v>
      </c>
    </row>
    <row r="36" spans="2:6" x14ac:dyDescent="0.25">
      <c r="B36" s="45" t="s">
        <v>23</v>
      </c>
      <c r="C36" s="46">
        <v>0</v>
      </c>
      <c r="D36" s="46">
        <v>4237</v>
      </c>
      <c r="E36" s="46">
        <v>4237</v>
      </c>
      <c r="F36" s="43">
        <f t="shared" si="1"/>
        <v>1</v>
      </c>
    </row>
    <row r="37" spans="2:6" x14ac:dyDescent="0.25">
      <c r="B37" s="45" t="s">
        <v>25</v>
      </c>
      <c r="C37" s="46">
        <v>0</v>
      </c>
      <c r="D37" s="46">
        <v>23634</v>
      </c>
      <c r="E37" s="46">
        <v>23634</v>
      </c>
      <c r="F37" s="43">
        <f t="shared" si="1"/>
        <v>1</v>
      </c>
    </row>
    <row r="38" spans="2:6" x14ac:dyDescent="0.25">
      <c r="B38" s="45" t="s">
        <v>27</v>
      </c>
      <c r="C38" s="46">
        <v>0</v>
      </c>
      <c r="D38" s="46">
        <v>3060</v>
      </c>
      <c r="E38" s="46">
        <v>3060</v>
      </c>
      <c r="F38" s="43">
        <f t="shared" si="1"/>
        <v>1</v>
      </c>
    </row>
    <row r="39" spans="2:6" x14ac:dyDescent="0.25">
      <c r="B39" s="45" t="s">
        <v>28</v>
      </c>
      <c r="C39" s="46">
        <v>0</v>
      </c>
      <c r="D39" s="46">
        <v>1504</v>
      </c>
      <c r="E39" s="46">
        <v>1504</v>
      </c>
      <c r="F39" s="43">
        <f t="shared" si="1"/>
        <v>1</v>
      </c>
    </row>
    <row r="40" spans="2:6" x14ac:dyDescent="0.25">
      <c r="B40" s="45" t="s">
        <v>30</v>
      </c>
      <c r="C40" s="46">
        <v>3793634</v>
      </c>
      <c r="D40" s="46">
        <v>6747655</v>
      </c>
      <c r="E40" s="46">
        <v>5478726.129999999</v>
      </c>
      <c r="F40" s="43">
        <f t="shared" si="1"/>
        <v>0.81194520614939547</v>
      </c>
    </row>
    <row r="41" spans="2:6" x14ac:dyDescent="0.25">
      <c r="B41" s="45" t="s">
        <v>31</v>
      </c>
      <c r="C41" s="46">
        <v>240000</v>
      </c>
      <c r="D41" s="46">
        <v>4447473</v>
      </c>
      <c r="E41" s="46">
        <v>4227020.84</v>
      </c>
      <c r="F41" s="43">
        <f t="shared" si="1"/>
        <v>0.95043204084656607</v>
      </c>
    </row>
    <row r="42" spans="2:6" x14ac:dyDescent="0.25">
      <c r="B42" s="3" t="s">
        <v>5</v>
      </c>
      <c r="C42" s="4">
        <f>SUM(C43:C53)</f>
        <v>8206699</v>
      </c>
      <c r="D42" s="4">
        <f t="shared" ref="D42:E42" si="5">SUM(D43:D53)</f>
        <v>15419037</v>
      </c>
      <c r="E42" s="4">
        <f t="shared" si="5"/>
        <v>8399777.8000000007</v>
      </c>
      <c r="F42" s="32">
        <f t="shared" si="1"/>
        <v>0.54476669327662941</v>
      </c>
    </row>
    <row r="43" spans="2:6" x14ac:dyDescent="0.25">
      <c r="B43" s="13" t="s">
        <v>21</v>
      </c>
      <c r="C43" s="14">
        <v>500</v>
      </c>
      <c r="D43" s="14">
        <v>28381</v>
      </c>
      <c r="E43" s="14">
        <v>10977.1</v>
      </c>
      <c r="F43" s="42">
        <f t="shared" si="1"/>
        <v>0.38677636446918717</v>
      </c>
    </row>
    <row r="44" spans="2:6" x14ac:dyDescent="0.25">
      <c r="B44" s="15" t="s">
        <v>22</v>
      </c>
      <c r="C44" s="16">
        <v>1626940</v>
      </c>
      <c r="D44" s="16">
        <v>1008469</v>
      </c>
      <c r="E44" s="16">
        <v>767304.71</v>
      </c>
      <c r="F44" s="43">
        <f t="shared" si="1"/>
        <v>0.76086097837414934</v>
      </c>
    </row>
    <row r="45" spans="2:6" x14ac:dyDescent="0.25">
      <c r="B45" s="15" t="s">
        <v>23</v>
      </c>
      <c r="C45" s="16">
        <v>0</v>
      </c>
      <c r="D45" s="16">
        <v>5648</v>
      </c>
      <c r="E45" s="16">
        <v>5648</v>
      </c>
      <c r="F45" s="43">
        <f t="shared" si="1"/>
        <v>1</v>
      </c>
    </row>
    <row r="46" spans="2:6" x14ac:dyDescent="0.25">
      <c r="B46" s="15" t="s">
        <v>24</v>
      </c>
      <c r="C46" s="16">
        <v>0</v>
      </c>
      <c r="D46" s="16">
        <v>4000</v>
      </c>
      <c r="E46" s="16">
        <v>4000</v>
      </c>
      <c r="F46" s="43">
        <f t="shared" si="1"/>
        <v>1</v>
      </c>
    </row>
    <row r="47" spans="2:6" x14ac:dyDescent="0.25">
      <c r="B47" s="15" t="s">
        <v>25</v>
      </c>
      <c r="C47" s="16">
        <v>89994</v>
      </c>
      <c r="D47" s="16">
        <v>660167</v>
      </c>
      <c r="E47" s="16">
        <v>391343</v>
      </c>
      <c r="F47" s="43">
        <f t="shared" si="1"/>
        <v>0.59279394456251222</v>
      </c>
    </row>
    <row r="48" spans="2:6" x14ac:dyDescent="0.25">
      <c r="B48" s="15" t="s">
        <v>26</v>
      </c>
      <c r="C48" s="16">
        <v>0</v>
      </c>
      <c r="D48" s="16">
        <v>266535</v>
      </c>
      <c r="E48" s="16">
        <v>12844.02</v>
      </c>
      <c r="F48" s="43">
        <f t="shared" si="1"/>
        <v>4.8188868253700265E-2</v>
      </c>
    </row>
    <row r="49" spans="2:15" x14ac:dyDescent="0.25">
      <c r="B49" s="15" t="s">
        <v>27</v>
      </c>
      <c r="C49" s="16">
        <v>0</v>
      </c>
      <c r="D49" s="16">
        <v>35000</v>
      </c>
      <c r="E49" s="16">
        <v>0</v>
      </c>
      <c r="F49" s="43" t="str">
        <f t="shared" si="1"/>
        <v>0%</v>
      </c>
    </row>
    <row r="50" spans="2:15" x14ac:dyDescent="0.25">
      <c r="B50" s="15" t="s">
        <v>28</v>
      </c>
      <c r="C50" s="16">
        <v>0</v>
      </c>
      <c r="D50" s="16">
        <v>148113</v>
      </c>
      <c r="E50" s="16">
        <v>147257</v>
      </c>
      <c r="F50" s="43">
        <f t="shared" si="1"/>
        <v>0.99422062884419327</v>
      </c>
    </row>
    <row r="51" spans="2:15" x14ac:dyDescent="0.25">
      <c r="B51" s="15" t="s">
        <v>29</v>
      </c>
      <c r="C51" s="16">
        <v>0</v>
      </c>
      <c r="D51" s="16">
        <v>12879</v>
      </c>
      <c r="E51" s="16">
        <v>6980.58</v>
      </c>
      <c r="F51" s="43">
        <f t="shared" si="1"/>
        <v>0.54201257861635221</v>
      </c>
    </row>
    <row r="52" spans="2:15" x14ac:dyDescent="0.25">
      <c r="B52" s="15" t="s">
        <v>30</v>
      </c>
      <c r="C52" s="16">
        <v>3667150</v>
      </c>
      <c r="D52" s="16">
        <v>6453602</v>
      </c>
      <c r="E52" s="16">
        <v>3574123.1700000004</v>
      </c>
      <c r="F52" s="43">
        <f t="shared" si="1"/>
        <v>0.55381834361647964</v>
      </c>
    </row>
    <row r="53" spans="2:15" x14ac:dyDescent="0.25">
      <c r="B53" s="15" t="s">
        <v>31</v>
      </c>
      <c r="C53" s="16">
        <v>2822115</v>
      </c>
      <c r="D53" s="16">
        <v>6796243</v>
      </c>
      <c r="E53" s="16">
        <v>3479300.2199999997</v>
      </c>
      <c r="F53" s="43">
        <f t="shared" si="1"/>
        <v>0.51194464647600146</v>
      </c>
    </row>
    <row r="54" spans="2:15" x14ac:dyDescent="0.25">
      <c r="B54" s="5" t="s">
        <v>8</v>
      </c>
      <c r="C54" s="6">
        <f>+C42+C33+C21+C18+C6</f>
        <v>359267223</v>
      </c>
      <c r="D54" s="6">
        <f t="shared" ref="D54:E54" si="6">+D42+D33+D21+D18+D6</f>
        <v>352430027</v>
      </c>
      <c r="E54" s="6">
        <f t="shared" si="6"/>
        <v>259825945.59999985</v>
      </c>
      <c r="F54" s="37">
        <f t="shared" si="1"/>
        <v>0.73724122717840912</v>
      </c>
    </row>
    <row r="55" spans="2:15" x14ac:dyDescent="0.25">
      <c r="B55" s="47" t="s">
        <v>32</v>
      </c>
      <c r="C55" s="48"/>
      <c r="D55" s="48"/>
      <c r="E55" s="48"/>
      <c r="F55" s="48"/>
      <c r="H55" s="48"/>
    </row>
    <row r="56" spans="2:15" s="49" customFormat="1" ht="12.75" x14ac:dyDescent="0.25">
      <c r="B56" s="49" t="s">
        <v>16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</row>
    <row r="57" spans="2:15" s="49" customFormat="1" ht="4.5" customHeight="1" x14ac:dyDescent="0.25"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</row>
    <row r="58" spans="2:15" x14ac:dyDescent="0.25">
      <c r="B58" s="47" t="s">
        <v>11</v>
      </c>
    </row>
    <row r="59" spans="2:15" ht="5.0999999999999996" customHeight="1" x14ac:dyDescent="0.25">
      <c r="B59" s="47"/>
    </row>
    <row r="60" spans="2:15" x14ac:dyDescent="0.25">
      <c r="B60" s="47" t="s">
        <v>12</v>
      </c>
    </row>
    <row r="61" spans="2:15" x14ac:dyDescent="0.25">
      <c r="B61" s="47" t="s">
        <v>13</v>
      </c>
    </row>
    <row r="62" spans="2:15" x14ac:dyDescent="0.25">
      <c r="B62" s="47" t="s">
        <v>14</v>
      </c>
    </row>
    <row r="63" spans="2:15" x14ac:dyDescent="0.25">
      <c r="B63" s="47" t="s">
        <v>15</v>
      </c>
    </row>
    <row r="64" spans="2:15" ht="5.25" customHeight="1" x14ac:dyDescent="0.25">
      <c r="B64" s="47"/>
    </row>
    <row r="65" spans="2:2" x14ac:dyDescent="0.25">
      <c r="B65" s="47" t="s">
        <v>17</v>
      </c>
    </row>
    <row r="66" spans="2:2" x14ac:dyDescent="0.25">
      <c r="B66" s="47" t="s">
        <v>18</v>
      </c>
    </row>
  </sheetData>
  <mergeCells count="1">
    <mergeCell ref="B2:F2"/>
  </mergeCells>
  <conditionalFormatting sqref="O56">
    <cfRule type="cellIs" dxfId="2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1"/>
  <sheetViews>
    <sheetView showGridLines="0" zoomScaleNormal="100" workbookViewId="0"/>
  </sheetViews>
  <sheetFormatPr baseColWidth="10" defaultRowHeight="15" x14ac:dyDescent="0.25"/>
  <cols>
    <col min="2" max="2" width="68.140625" customWidth="1"/>
    <col min="5" max="5" width="13.42578125" customWidth="1"/>
  </cols>
  <sheetData>
    <row r="2" spans="2:15" ht="70.5" customHeight="1" x14ac:dyDescent="0.25">
      <c r="B2" s="51" t="s">
        <v>35</v>
      </c>
      <c r="C2" s="51"/>
      <c r="D2" s="51"/>
      <c r="E2" s="51"/>
      <c r="F2" s="51"/>
    </row>
    <row r="5" spans="2:15" ht="38.25" x14ac:dyDescent="0.25">
      <c r="B5" s="9" t="s">
        <v>9</v>
      </c>
      <c r="C5" s="9" t="s">
        <v>6</v>
      </c>
      <c r="D5" s="9" t="s">
        <v>7</v>
      </c>
      <c r="E5" s="12" t="s">
        <v>20</v>
      </c>
      <c r="F5" s="12" t="s">
        <v>10</v>
      </c>
    </row>
    <row r="6" spans="2:15" x14ac:dyDescent="0.25">
      <c r="B6" s="3" t="s">
        <v>5</v>
      </c>
      <c r="C6" s="4">
        <f>+SUM(C7:C8)</f>
        <v>16066664</v>
      </c>
      <c r="D6" s="4">
        <f t="shared" ref="D6:E6" si="0">+SUM(D7:D8)</f>
        <v>16066664</v>
      </c>
      <c r="E6" s="4">
        <f t="shared" si="0"/>
        <v>13055245.879999999</v>
      </c>
      <c r="F6" s="7">
        <f>IF(E6=0,"0%",E6/D6)</f>
        <v>0.81256730582029968</v>
      </c>
    </row>
    <row r="7" spans="2:15" x14ac:dyDescent="0.25">
      <c r="B7" s="13" t="s">
        <v>21</v>
      </c>
      <c r="C7" s="14">
        <v>2390291</v>
      </c>
      <c r="D7" s="14">
        <v>2390291</v>
      </c>
      <c r="E7" s="14">
        <v>1586566.5499999998</v>
      </c>
      <c r="F7" s="28">
        <f>IF(E7=0,"0%",E7/D7)</f>
        <v>0.66375455959127982</v>
      </c>
    </row>
    <row r="8" spans="2:15" x14ac:dyDescent="0.25">
      <c r="B8" s="17" t="s">
        <v>22</v>
      </c>
      <c r="C8" s="18">
        <v>13676373</v>
      </c>
      <c r="D8" s="18">
        <v>13676373</v>
      </c>
      <c r="E8" s="18">
        <v>11468679.329999998</v>
      </c>
      <c r="F8" s="29">
        <f>IF(E8=0,"0%",E8/D8)</f>
        <v>0.83857608519451743</v>
      </c>
    </row>
    <row r="9" spans="2:15" x14ac:dyDescent="0.25">
      <c r="B9" s="5" t="s">
        <v>8</v>
      </c>
      <c r="C9" s="6">
        <f>+C6</f>
        <v>16066664</v>
      </c>
      <c r="D9" s="6">
        <f t="shared" ref="D9:E9" si="1">+D6</f>
        <v>16066664</v>
      </c>
      <c r="E9" s="6">
        <f t="shared" si="1"/>
        <v>13055245.879999999</v>
      </c>
      <c r="F9" s="8">
        <f>IF(E9=0,"0%",E9/D9)</f>
        <v>0.81256730582029968</v>
      </c>
    </row>
    <row r="10" spans="2:15" x14ac:dyDescent="0.25">
      <c r="B10" s="47" t="s">
        <v>32</v>
      </c>
      <c r="C10" s="48"/>
      <c r="D10" s="48"/>
      <c r="E10" s="48"/>
      <c r="F10" s="48"/>
      <c r="H10" s="48"/>
    </row>
    <row r="11" spans="2:15" s="49" customFormat="1" ht="12.75" x14ac:dyDescent="0.25">
      <c r="B11" s="49" t="s">
        <v>16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2:15" s="49" customFormat="1" ht="6" customHeight="1" x14ac:dyDescent="0.25"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2:15" x14ac:dyDescent="0.25">
      <c r="B13" s="47" t="s">
        <v>11</v>
      </c>
    </row>
    <row r="14" spans="2:15" ht="5.0999999999999996" customHeight="1" x14ac:dyDescent="0.25">
      <c r="B14" s="47"/>
    </row>
    <row r="15" spans="2:15" x14ac:dyDescent="0.25">
      <c r="B15" s="47" t="s">
        <v>12</v>
      </c>
    </row>
    <row r="16" spans="2:15" x14ac:dyDescent="0.25">
      <c r="B16" s="47" t="s">
        <v>13</v>
      </c>
    </row>
    <row r="17" spans="2:2" x14ac:dyDescent="0.25">
      <c r="B17" s="47" t="s">
        <v>14</v>
      </c>
    </row>
    <row r="18" spans="2:2" x14ac:dyDescent="0.25">
      <c r="B18" s="47" t="s">
        <v>15</v>
      </c>
    </row>
    <row r="19" spans="2:2" ht="6" customHeight="1" x14ac:dyDescent="0.25">
      <c r="B19" s="47"/>
    </row>
    <row r="20" spans="2:2" x14ac:dyDescent="0.25">
      <c r="B20" s="47" t="s">
        <v>17</v>
      </c>
    </row>
    <row r="21" spans="2:2" x14ac:dyDescent="0.25">
      <c r="B21" s="47" t="s">
        <v>18</v>
      </c>
    </row>
  </sheetData>
  <mergeCells count="1">
    <mergeCell ref="B2:F2"/>
  </mergeCells>
  <conditionalFormatting sqref="O11">
    <cfRule type="cellIs" dxfId="1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3"/>
  <sheetViews>
    <sheetView showGridLines="0" zoomScaleNormal="100" workbookViewId="0">
      <selection activeCell="B2" sqref="B2:F2"/>
    </sheetView>
  </sheetViews>
  <sheetFormatPr baseColWidth="10" defaultRowHeight="15" x14ac:dyDescent="0.25"/>
  <cols>
    <col min="2" max="2" width="85.28515625" bestFit="1" customWidth="1"/>
    <col min="5" max="5" width="12.28515625" customWidth="1"/>
  </cols>
  <sheetData>
    <row r="2" spans="2:6" ht="60" customHeight="1" x14ac:dyDescent="0.25">
      <c r="B2" s="51" t="s">
        <v>36</v>
      </c>
      <c r="C2" s="51"/>
      <c r="D2" s="51"/>
      <c r="E2" s="51"/>
      <c r="F2" s="51"/>
    </row>
    <row r="5" spans="2:6" ht="38.25" x14ac:dyDescent="0.25">
      <c r="B5" s="9" t="s">
        <v>9</v>
      </c>
      <c r="C5" s="9" t="s">
        <v>6</v>
      </c>
      <c r="D5" s="9" t="s">
        <v>7</v>
      </c>
      <c r="E5" s="12" t="s">
        <v>20</v>
      </c>
      <c r="F5" s="12" t="s">
        <v>10</v>
      </c>
    </row>
    <row r="6" spans="2:6" x14ac:dyDescent="0.25">
      <c r="B6" s="3" t="s">
        <v>0</v>
      </c>
      <c r="C6" s="4">
        <f>SUM(C7:C9)</f>
        <v>0</v>
      </c>
      <c r="D6" s="4">
        <f>SUM(D7:D9)</f>
        <v>1543509</v>
      </c>
      <c r="E6" s="4">
        <f>SUM(E7:E9)</f>
        <v>1052628.22</v>
      </c>
      <c r="F6" s="32">
        <f t="shared" ref="F6:F14" si="0">IF(E6=0,"0%",E6/D6)</f>
        <v>0.68197089877674832</v>
      </c>
    </row>
    <row r="7" spans="2:6" x14ac:dyDescent="0.25">
      <c r="B7" s="31" t="s">
        <v>21</v>
      </c>
      <c r="C7" s="16">
        <v>0</v>
      </c>
      <c r="D7" s="16">
        <v>5000</v>
      </c>
      <c r="E7" s="16">
        <v>4501.5</v>
      </c>
      <c r="F7" s="43">
        <f t="shared" si="0"/>
        <v>0.90029999999999999</v>
      </c>
    </row>
    <row r="8" spans="2:6" x14ac:dyDescent="0.25">
      <c r="B8" s="31" t="s">
        <v>22</v>
      </c>
      <c r="C8" s="16">
        <v>0</v>
      </c>
      <c r="D8" s="16">
        <v>16000</v>
      </c>
      <c r="E8" s="16">
        <v>13503.5</v>
      </c>
      <c r="F8" s="43">
        <f t="shared" si="0"/>
        <v>0.84396875000000005</v>
      </c>
    </row>
    <row r="9" spans="2:6" x14ac:dyDescent="0.25">
      <c r="B9" s="31" t="s">
        <v>31</v>
      </c>
      <c r="C9" s="16">
        <v>0</v>
      </c>
      <c r="D9" s="16">
        <v>1522509</v>
      </c>
      <c r="E9" s="16">
        <v>1034623.22</v>
      </c>
      <c r="F9" s="43">
        <f t="shared" si="0"/>
        <v>0.67955146406359501</v>
      </c>
    </row>
    <row r="10" spans="2:6" x14ac:dyDescent="0.25">
      <c r="B10" s="3" t="s">
        <v>2</v>
      </c>
      <c r="C10" s="4">
        <f>SUM(C11:C21)</f>
        <v>0</v>
      </c>
      <c r="D10" s="4">
        <f t="shared" ref="D10:E10" si="1">SUM(D11:D21)</f>
        <v>268921634</v>
      </c>
      <c r="E10" s="4">
        <f t="shared" si="1"/>
        <v>248291723.11000004</v>
      </c>
      <c r="F10" s="32">
        <f t="shared" si="0"/>
        <v>0.92328653302024799</v>
      </c>
    </row>
    <row r="11" spans="2:6" x14ac:dyDescent="0.25">
      <c r="B11" s="30" t="s">
        <v>21</v>
      </c>
      <c r="C11" s="14">
        <v>0</v>
      </c>
      <c r="D11" s="14">
        <v>21354954</v>
      </c>
      <c r="E11" s="14">
        <v>18481714.470000003</v>
      </c>
      <c r="F11" s="42">
        <f t="shared" si="0"/>
        <v>0.86545325595175726</v>
      </c>
    </row>
    <row r="12" spans="2:6" x14ac:dyDescent="0.25">
      <c r="B12" s="31" t="s">
        <v>22</v>
      </c>
      <c r="C12" s="16">
        <v>0</v>
      </c>
      <c r="D12" s="16">
        <v>43340542</v>
      </c>
      <c r="E12" s="16">
        <v>40397847.269999988</v>
      </c>
      <c r="F12" s="43">
        <f t="shared" si="0"/>
        <v>0.93210295501149909</v>
      </c>
    </row>
    <row r="13" spans="2:6" x14ac:dyDescent="0.25">
      <c r="B13" s="31" t="s">
        <v>23</v>
      </c>
      <c r="C13" s="16">
        <v>0</v>
      </c>
      <c r="D13" s="16">
        <v>12396190</v>
      </c>
      <c r="E13" s="16">
        <v>8161325.0599999968</v>
      </c>
      <c r="F13" s="43">
        <f t="shared" si="0"/>
        <v>0.65837366642492545</v>
      </c>
    </row>
    <row r="14" spans="2:6" x14ac:dyDescent="0.25">
      <c r="B14" s="31" t="s">
        <v>24</v>
      </c>
      <c r="C14" s="16">
        <v>0</v>
      </c>
      <c r="D14" s="16">
        <v>1427362</v>
      </c>
      <c r="E14" s="16">
        <v>1358349.72</v>
      </c>
      <c r="F14" s="43">
        <f t="shared" si="0"/>
        <v>0.95165047128899327</v>
      </c>
    </row>
    <row r="15" spans="2:6" x14ac:dyDescent="0.25">
      <c r="B15" s="31" t="s">
        <v>25</v>
      </c>
      <c r="C15" s="16">
        <v>0</v>
      </c>
      <c r="D15" s="16">
        <v>9164954</v>
      </c>
      <c r="E15" s="16">
        <v>7783312.5800000029</v>
      </c>
      <c r="F15" s="43">
        <f t="shared" ref="F15:F16" si="2">IF(E15=0,"0%",E15/D15)</f>
        <v>0.84924731537114129</v>
      </c>
    </row>
    <row r="16" spans="2:6" x14ac:dyDescent="0.25">
      <c r="B16" s="31" t="s">
        <v>26</v>
      </c>
      <c r="C16" s="16">
        <v>0</v>
      </c>
      <c r="D16" s="16">
        <v>15303638</v>
      </c>
      <c r="E16" s="16">
        <v>14787746.85</v>
      </c>
      <c r="F16" s="43">
        <f t="shared" si="2"/>
        <v>0.966289639757553</v>
      </c>
    </row>
    <row r="17" spans="2:6" x14ac:dyDescent="0.25">
      <c r="B17" s="31" t="s">
        <v>27</v>
      </c>
      <c r="C17" s="16">
        <v>0</v>
      </c>
      <c r="D17" s="16">
        <v>27028</v>
      </c>
      <c r="E17" s="16">
        <v>26982.98</v>
      </c>
      <c r="F17" s="43">
        <f t="shared" ref="F17:F23" si="3">IF(E17=0,"0%",E17/D17)</f>
        <v>0.9983343199644813</v>
      </c>
    </row>
    <row r="18" spans="2:6" x14ac:dyDescent="0.25">
      <c r="B18" s="31" t="s">
        <v>28</v>
      </c>
      <c r="C18" s="16">
        <v>0</v>
      </c>
      <c r="D18" s="16">
        <v>272481</v>
      </c>
      <c r="E18" s="16">
        <v>272400.10000000003</v>
      </c>
      <c r="F18" s="43">
        <f t="shared" si="3"/>
        <v>0.99970309856467066</v>
      </c>
    </row>
    <row r="19" spans="2:6" x14ac:dyDescent="0.25">
      <c r="B19" s="31" t="s">
        <v>29</v>
      </c>
      <c r="C19" s="16">
        <v>0</v>
      </c>
      <c r="D19" s="16">
        <v>1711892</v>
      </c>
      <c r="E19" s="16">
        <v>1708929.9999999995</v>
      </c>
      <c r="F19" s="43">
        <f t="shared" si="3"/>
        <v>0.99826975066184054</v>
      </c>
    </row>
    <row r="20" spans="2:6" x14ac:dyDescent="0.25">
      <c r="B20" s="31" t="s">
        <v>30</v>
      </c>
      <c r="C20" s="16">
        <v>0</v>
      </c>
      <c r="D20" s="16">
        <v>12156098</v>
      </c>
      <c r="E20" s="16">
        <v>11570193.57</v>
      </c>
      <c r="F20" s="43">
        <f t="shared" si="3"/>
        <v>0.95180160360668364</v>
      </c>
    </row>
    <row r="21" spans="2:6" x14ac:dyDescent="0.25">
      <c r="B21" s="31" t="s">
        <v>31</v>
      </c>
      <c r="C21" s="16">
        <v>0</v>
      </c>
      <c r="D21" s="16">
        <v>151766495</v>
      </c>
      <c r="E21" s="16">
        <v>143742920.51000005</v>
      </c>
      <c r="F21" s="43">
        <f t="shared" si="3"/>
        <v>0.94713210916546531</v>
      </c>
    </row>
    <row r="22" spans="2:6" x14ac:dyDescent="0.25">
      <c r="B22" s="3" t="s">
        <v>4</v>
      </c>
      <c r="C22" s="4">
        <f>SUM(C23:C28)</f>
        <v>0</v>
      </c>
      <c r="D22" s="4">
        <f t="shared" ref="D22:E22" si="4">SUM(D23:D28)</f>
        <v>1951220</v>
      </c>
      <c r="E22" s="4">
        <f t="shared" si="4"/>
        <v>511563.64</v>
      </c>
      <c r="F22" s="32">
        <f t="shared" si="3"/>
        <v>0.26217629995592501</v>
      </c>
    </row>
    <row r="23" spans="2:6" x14ac:dyDescent="0.25">
      <c r="B23" s="31" t="s">
        <v>21</v>
      </c>
      <c r="C23" s="16">
        <v>0</v>
      </c>
      <c r="D23" s="16">
        <v>123701</v>
      </c>
      <c r="E23" s="16">
        <v>72839.33</v>
      </c>
      <c r="F23" s="43">
        <f t="shared" si="3"/>
        <v>0.58883380085852177</v>
      </c>
    </row>
    <row r="24" spans="2:6" x14ac:dyDescent="0.25">
      <c r="B24" s="31" t="s">
        <v>22</v>
      </c>
      <c r="C24" s="16">
        <v>0</v>
      </c>
      <c r="D24" s="16">
        <v>54294</v>
      </c>
      <c r="E24" s="16">
        <v>53553.56</v>
      </c>
      <c r="F24" s="43">
        <f t="shared" ref="F24:F26" si="5">IF(E24=0,"0%",E24/D24)</f>
        <v>0.986362397318304</v>
      </c>
    </row>
    <row r="25" spans="2:6" x14ac:dyDescent="0.25">
      <c r="B25" s="31" t="s">
        <v>23</v>
      </c>
      <c r="C25" s="16">
        <v>0</v>
      </c>
      <c r="D25" s="16">
        <v>1313173</v>
      </c>
      <c r="E25" s="16">
        <v>1493</v>
      </c>
      <c r="F25" s="43">
        <f t="shared" si="5"/>
        <v>1.1369408295784332E-3</v>
      </c>
    </row>
    <row r="26" spans="2:6" x14ac:dyDescent="0.25">
      <c r="B26" s="31" t="s">
        <v>24</v>
      </c>
      <c r="C26" s="16">
        <v>0</v>
      </c>
      <c r="D26" s="16">
        <v>293</v>
      </c>
      <c r="E26" s="16">
        <v>0</v>
      </c>
      <c r="F26" s="43" t="str">
        <f t="shared" si="5"/>
        <v>0%</v>
      </c>
    </row>
    <row r="27" spans="2:6" x14ac:dyDescent="0.25">
      <c r="B27" s="31" t="s">
        <v>26</v>
      </c>
      <c r="C27" s="16">
        <v>0</v>
      </c>
      <c r="D27" s="16">
        <v>600</v>
      </c>
      <c r="E27" s="16">
        <v>600</v>
      </c>
      <c r="F27" s="43">
        <f t="shared" ref="F27:F41" si="6">IF(E27=0,"0%",E27/D27)</f>
        <v>1</v>
      </c>
    </row>
    <row r="28" spans="2:6" x14ac:dyDescent="0.25">
      <c r="B28" s="31" t="s">
        <v>31</v>
      </c>
      <c r="C28" s="16">
        <v>0</v>
      </c>
      <c r="D28" s="16">
        <v>459159</v>
      </c>
      <c r="E28" s="16">
        <v>383077.75</v>
      </c>
      <c r="F28" s="43">
        <f t="shared" si="6"/>
        <v>0.83430304099451391</v>
      </c>
    </row>
    <row r="29" spans="2:6" x14ac:dyDescent="0.25">
      <c r="B29" s="3" t="s">
        <v>5</v>
      </c>
      <c r="C29" s="4">
        <f>SUM(C30:C40)</f>
        <v>0</v>
      </c>
      <c r="D29" s="4">
        <f t="shared" ref="D29:E29" si="7">SUM(D30:D40)</f>
        <v>14726539</v>
      </c>
      <c r="E29" s="4">
        <f t="shared" si="7"/>
        <v>10191208.83</v>
      </c>
      <c r="F29" s="32">
        <f t="shared" si="6"/>
        <v>0.69203013892130394</v>
      </c>
    </row>
    <row r="30" spans="2:6" x14ac:dyDescent="0.25">
      <c r="B30" s="30" t="s">
        <v>21</v>
      </c>
      <c r="C30" s="14">
        <v>0</v>
      </c>
      <c r="D30" s="14">
        <v>887105</v>
      </c>
      <c r="E30" s="14">
        <v>627447.95000000019</v>
      </c>
      <c r="F30" s="42">
        <f t="shared" si="6"/>
        <v>0.70729840323298843</v>
      </c>
    </row>
    <row r="31" spans="2:6" x14ac:dyDescent="0.25">
      <c r="B31" s="31" t="s">
        <v>22</v>
      </c>
      <c r="C31" s="16">
        <v>0</v>
      </c>
      <c r="D31" s="16">
        <v>2984224</v>
      </c>
      <c r="E31" s="16">
        <v>2782968.84</v>
      </c>
      <c r="F31" s="43">
        <f t="shared" si="6"/>
        <v>0.93256030378416632</v>
      </c>
    </row>
    <row r="32" spans="2:6" x14ac:dyDescent="0.25">
      <c r="B32" s="31" t="s">
        <v>23</v>
      </c>
      <c r="C32" s="16">
        <v>0</v>
      </c>
      <c r="D32" s="16">
        <v>1344533</v>
      </c>
      <c r="E32" s="16">
        <v>275114.99</v>
      </c>
      <c r="F32" s="43">
        <f t="shared" si="6"/>
        <v>0.20461750659894551</v>
      </c>
    </row>
    <row r="33" spans="2:15" x14ac:dyDescent="0.25">
      <c r="B33" s="31" t="s">
        <v>24</v>
      </c>
      <c r="C33" s="16">
        <v>0</v>
      </c>
      <c r="D33" s="16">
        <v>49936</v>
      </c>
      <c r="E33" s="16">
        <v>10296.65</v>
      </c>
      <c r="F33" s="43">
        <f t="shared" si="6"/>
        <v>0.20619693207305351</v>
      </c>
    </row>
    <row r="34" spans="2:15" x14ac:dyDescent="0.25">
      <c r="B34" s="31" t="s">
        <v>25</v>
      </c>
      <c r="C34" s="16">
        <v>0</v>
      </c>
      <c r="D34" s="16">
        <v>405025</v>
      </c>
      <c r="E34" s="16">
        <v>229065.63</v>
      </c>
      <c r="F34" s="43">
        <f t="shared" si="6"/>
        <v>0.56555923708413058</v>
      </c>
    </row>
    <row r="35" spans="2:15" x14ac:dyDescent="0.25">
      <c r="B35" s="31" t="s">
        <v>26</v>
      </c>
      <c r="C35" s="16">
        <v>0</v>
      </c>
      <c r="D35" s="16">
        <v>202251</v>
      </c>
      <c r="E35" s="16">
        <v>155629.04</v>
      </c>
      <c r="F35" s="43">
        <f t="shared" si="6"/>
        <v>0.76948465026130897</v>
      </c>
    </row>
    <row r="36" spans="2:15" x14ac:dyDescent="0.25">
      <c r="B36" s="31" t="s">
        <v>27</v>
      </c>
      <c r="C36" s="16">
        <v>0</v>
      </c>
      <c r="D36" s="16">
        <v>129206</v>
      </c>
      <c r="E36" s="16">
        <v>77409.210000000006</v>
      </c>
      <c r="F36" s="43">
        <f t="shared" si="6"/>
        <v>0.59911466959738713</v>
      </c>
    </row>
    <row r="37" spans="2:15" x14ac:dyDescent="0.25">
      <c r="B37" s="31" t="s">
        <v>28</v>
      </c>
      <c r="C37" s="16">
        <v>0</v>
      </c>
      <c r="D37" s="16">
        <v>465</v>
      </c>
      <c r="E37" s="16">
        <v>465</v>
      </c>
      <c r="F37" s="43">
        <f t="shared" si="6"/>
        <v>1</v>
      </c>
    </row>
    <row r="38" spans="2:15" x14ac:dyDescent="0.25">
      <c r="B38" s="31" t="s">
        <v>29</v>
      </c>
      <c r="C38" s="16">
        <v>0</v>
      </c>
      <c r="D38" s="16">
        <v>0</v>
      </c>
      <c r="E38" s="16">
        <v>0</v>
      </c>
      <c r="F38" s="43" t="str">
        <f t="shared" si="6"/>
        <v>0%</v>
      </c>
    </row>
    <row r="39" spans="2:15" x14ac:dyDescent="0.25">
      <c r="B39" s="31" t="s">
        <v>30</v>
      </c>
      <c r="C39" s="16">
        <v>0</v>
      </c>
      <c r="D39" s="16">
        <v>1593649</v>
      </c>
      <c r="E39" s="16">
        <v>1062714.8400000003</v>
      </c>
      <c r="F39" s="43">
        <f t="shared" si="6"/>
        <v>0.66684372782212409</v>
      </c>
    </row>
    <row r="40" spans="2:15" x14ac:dyDescent="0.25">
      <c r="B40" s="31" t="s">
        <v>31</v>
      </c>
      <c r="C40" s="16">
        <v>0</v>
      </c>
      <c r="D40" s="16">
        <v>7130145</v>
      </c>
      <c r="E40" s="16">
        <v>4970096.68</v>
      </c>
      <c r="F40" s="43">
        <f t="shared" si="6"/>
        <v>0.69705408235035893</v>
      </c>
    </row>
    <row r="41" spans="2:15" x14ac:dyDescent="0.25">
      <c r="B41" s="5" t="s">
        <v>8</v>
      </c>
      <c r="C41" s="6">
        <f>+C29+C22+C10+C6</f>
        <v>0</v>
      </c>
      <c r="D41" s="6">
        <f>+D29+D22+D10+D6</f>
        <v>287142902</v>
      </c>
      <c r="E41" s="6">
        <f>+E29+E22+E10+E6</f>
        <v>260047123.80000004</v>
      </c>
      <c r="F41" s="37">
        <f t="shared" si="6"/>
        <v>0.90563660807467927</v>
      </c>
    </row>
    <row r="42" spans="2:15" x14ac:dyDescent="0.25">
      <c r="B42" s="47" t="s">
        <v>32</v>
      </c>
      <c r="C42" s="48"/>
      <c r="D42" s="48"/>
      <c r="E42" s="48"/>
      <c r="F42" s="48"/>
      <c r="H42" s="48"/>
    </row>
    <row r="43" spans="2:15" s="49" customFormat="1" ht="12.75" x14ac:dyDescent="0.25">
      <c r="B43" s="49" t="s">
        <v>16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2:15" s="49" customFormat="1" ht="4.5" customHeight="1" x14ac:dyDescent="0.25"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2:15" x14ac:dyDescent="0.25">
      <c r="B45" s="47" t="s">
        <v>11</v>
      </c>
    </row>
    <row r="46" spans="2:15" ht="5.0999999999999996" customHeight="1" x14ac:dyDescent="0.25">
      <c r="B46" s="47"/>
    </row>
    <row r="47" spans="2:15" x14ac:dyDescent="0.25">
      <c r="B47" s="47" t="s">
        <v>12</v>
      </c>
    </row>
    <row r="48" spans="2:15" x14ac:dyDescent="0.25">
      <c r="B48" s="47" t="s">
        <v>13</v>
      </c>
    </row>
    <row r="49" spans="2:2" x14ac:dyDescent="0.25">
      <c r="B49" s="47" t="s">
        <v>14</v>
      </c>
    </row>
    <row r="50" spans="2:2" x14ac:dyDescent="0.25">
      <c r="B50" s="47" t="s">
        <v>15</v>
      </c>
    </row>
    <row r="51" spans="2:2" ht="7.5" customHeight="1" x14ac:dyDescent="0.25">
      <c r="B51" s="47"/>
    </row>
    <row r="52" spans="2:2" x14ac:dyDescent="0.25">
      <c r="B52" s="47" t="s">
        <v>17</v>
      </c>
    </row>
    <row r="53" spans="2:2" x14ac:dyDescent="0.25">
      <c r="B53" s="47" t="s">
        <v>18</v>
      </c>
    </row>
  </sheetData>
  <mergeCells count="1">
    <mergeCell ref="B2:F2"/>
  </mergeCells>
  <conditionalFormatting sqref="O43">
    <cfRule type="cellIs" dxfId="0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TODA FUENTE</vt:lpstr>
      <vt:lpstr>RO</vt:lpstr>
      <vt:lpstr>RDR</vt:lpstr>
      <vt:lpstr>ROOC</vt:lpstr>
      <vt:lpstr>DYT</vt:lpstr>
      <vt:lpstr>DYT!Área_de_impresión</vt:lpstr>
      <vt:lpstr>RDR!Área_de_impresión</vt:lpstr>
      <vt:lpstr>RO!Área_de_impresión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2014-08-13T22:07:19Z</cp:lastPrinted>
  <dcterms:created xsi:type="dcterms:W3CDTF">2013-07-12T22:51:31Z</dcterms:created>
  <dcterms:modified xsi:type="dcterms:W3CDTF">2015-01-22T21:29:02Z</dcterms:modified>
</cp:coreProperties>
</file>