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310"/>
  </bookViews>
  <sheets>
    <sheet name="TODA FUENTE" sheetId="1" r:id="rId1"/>
    <sheet name="RO" sheetId="2" r:id="rId2"/>
    <sheet name="RDR" sheetId="3" r:id="rId3"/>
    <sheet name="ROOC" sheetId="4" r:id="rId4"/>
    <sheet name="DYT" sheetId="5" r:id="rId5"/>
    <sheet name="RD" sheetId="7" r:id="rId6"/>
  </sheets>
  <definedNames>
    <definedName name="_xlnm.Print_Area" localSheetId="2">RDR!$B$2:$F$25</definedName>
    <definedName name="_xlnm.Print_Area" localSheetId="1">RO!$B$2:$F$54</definedName>
    <definedName name="_xlnm.Print_Area" localSheetId="3">ROOC!$B$2:$F$10</definedName>
    <definedName name="_xlnm.Print_Area" localSheetId="0">'TODA FUENTE'!$B$2:$F$54</definedName>
  </definedNames>
  <calcPr calcId="145621"/>
</workbook>
</file>

<file path=xl/calcChain.xml><?xml version="1.0" encoding="utf-8"?>
<calcChain xmlns="http://schemas.openxmlformats.org/spreadsheetml/2006/main">
  <c r="E6" i="7" l="1"/>
  <c r="D6" i="7"/>
  <c r="C6" i="7"/>
  <c r="F7" i="7"/>
  <c r="E8" i="7"/>
  <c r="D8" i="7"/>
  <c r="C8" i="7"/>
  <c r="E12" i="5"/>
  <c r="D12" i="5"/>
  <c r="C12" i="5"/>
  <c r="E9" i="5"/>
  <c r="D9" i="5"/>
  <c r="C9" i="5"/>
  <c r="E6" i="5"/>
  <c r="D6" i="5"/>
  <c r="C6" i="5"/>
  <c r="F47" i="2"/>
  <c r="F46" i="2"/>
  <c r="F38" i="2"/>
  <c r="F37" i="2"/>
  <c r="F27" i="2"/>
  <c r="F47" i="1"/>
  <c r="F46" i="1"/>
  <c r="F38" i="1"/>
  <c r="F37" i="1"/>
  <c r="F30" i="1"/>
  <c r="C33" i="1"/>
  <c r="D33" i="1"/>
  <c r="E33" i="1"/>
  <c r="F6" i="7" l="1"/>
  <c r="F8" i="7"/>
  <c r="E6" i="4" l="1"/>
  <c r="E9" i="4" s="1"/>
  <c r="D6" i="4"/>
  <c r="D9" i="4" s="1"/>
  <c r="C6" i="4"/>
  <c r="C9" i="4" s="1"/>
  <c r="E21" i="3"/>
  <c r="D21" i="3"/>
  <c r="C21" i="3"/>
  <c r="E18" i="3"/>
  <c r="D18" i="3"/>
  <c r="C18" i="3"/>
  <c r="E10" i="3"/>
  <c r="D10" i="3"/>
  <c r="C10" i="3"/>
  <c r="E8" i="3"/>
  <c r="D8" i="3"/>
  <c r="C8" i="3"/>
  <c r="E6" i="3"/>
  <c r="D6" i="3"/>
  <c r="C6" i="3"/>
  <c r="E42" i="2"/>
  <c r="D42" i="2"/>
  <c r="C42" i="2"/>
  <c r="E35" i="2"/>
  <c r="D35" i="2"/>
  <c r="C35" i="2"/>
  <c r="E33" i="2"/>
  <c r="D33" i="2"/>
  <c r="C33" i="2"/>
  <c r="E20" i="2"/>
  <c r="D20" i="2"/>
  <c r="C20" i="2"/>
  <c r="E17" i="2"/>
  <c r="D17" i="2"/>
  <c r="C17" i="2"/>
  <c r="E6" i="2"/>
  <c r="D6" i="2"/>
  <c r="C6" i="2"/>
  <c r="E42" i="1"/>
  <c r="D42" i="1"/>
  <c r="C42" i="1"/>
  <c r="E35" i="1"/>
  <c r="D35" i="1"/>
  <c r="C35" i="1"/>
  <c r="E20" i="1"/>
  <c r="D20" i="1"/>
  <c r="C20" i="1"/>
  <c r="E17" i="1"/>
  <c r="D17" i="1"/>
  <c r="C17" i="1"/>
  <c r="E6" i="1"/>
  <c r="D6" i="1"/>
  <c r="C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1" i="1"/>
  <c r="F32" i="1"/>
  <c r="F34" i="1"/>
  <c r="F35" i="1"/>
  <c r="F36" i="1"/>
  <c r="F39" i="1"/>
  <c r="F40" i="1"/>
  <c r="F41" i="1"/>
  <c r="F43" i="1"/>
  <c r="D53" i="2" l="1"/>
  <c r="E53" i="2"/>
  <c r="F53" i="2" s="1"/>
  <c r="F33" i="1"/>
  <c r="F20" i="1"/>
  <c r="F42" i="1"/>
  <c r="C53" i="2"/>
  <c r="D53" i="1"/>
  <c r="E53" i="1"/>
  <c r="C53" i="1"/>
  <c r="F6" i="1"/>
  <c r="D24" i="3"/>
  <c r="F24" i="3" s="1"/>
  <c r="E24" i="3"/>
  <c r="C24" i="3"/>
  <c r="F12" i="5"/>
  <c r="F11" i="5"/>
  <c r="F10" i="5"/>
  <c r="F9" i="5"/>
  <c r="F8" i="5"/>
  <c r="F7" i="5"/>
  <c r="F6" i="5"/>
  <c r="F9" i="4"/>
  <c r="F8" i="4"/>
  <c r="F7" i="4"/>
  <c r="F6" i="4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2" i="2"/>
  <c r="F51" i="2"/>
  <c r="F50" i="2"/>
  <c r="F49" i="2"/>
  <c r="F48" i="2"/>
  <c r="F45" i="2"/>
  <c r="F44" i="2"/>
  <c r="F43" i="2"/>
  <c r="F42" i="2"/>
  <c r="F41" i="2"/>
  <c r="F40" i="2"/>
  <c r="F39" i="2"/>
  <c r="F36" i="2"/>
  <c r="F35" i="2"/>
  <c r="F34" i="2"/>
  <c r="F33" i="2"/>
  <c r="F32" i="2"/>
  <c r="F31" i="2"/>
  <c r="F30" i="2"/>
  <c r="F29" i="2"/>
  <c r="F28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2" i="1"/>
  <c r="F51" i="1"/>
  <c r="F50" i="1"/>
  <c r="F49" i="1"/>
  <c r="F48" i="1"/>
  <c r="F45" i="1"/>
  <c r="F44" i="1"/>
  <c r="F53" i="1" l="1"/>
</calcChain>
</file>

<file path=xl/sharedStrings.xml><?xml version="1.0" encoding="utf-8"?>
<sst xmlns="http://schemas.openxmlformats.org/spreadsheetml/2006/main" count="171" uniqueCount="31">
  <si>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</si>
  <si>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</si>
  <si>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</si>
  <si>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</si>
  <si>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</si>
  <si>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</si>
  <si>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</si>
  <si>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</si>
  <si>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</si>
  <si>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</si>
  <si>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</si>
  <si>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</si>
  <si>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31.01.15</t>
  </si>
  <si>
    <t>EJECUCION DE LOS PROGRAMAS PRESUPUESTALES AL MES DE ENERO DEL AÑO FISCAL 2015 DEL PLIEGO 011 MINSA - TODA FUENTE</t>
  </si>
  <si>
    <t>EJECUCION DE LOS PROGRAMAS PRESUPUESTALES AL MES DE ENERO DEL AÑO FISCAL 2015 DEL PLIEGO 011 MINSA - RECURSOS ORDINARIOS</t>
  </si>
  <si>
    <t>EJECUCION DE LOS PROGRAMAS PRESUPUESTALES AL MES DE ENERO DEL AÑO FISCAL 2015 DEL PLIEGO 011 MINSA - RECURSOS DIRECTAMENTE RECAUDADOS</t>
  </si>
  <si>
    <t>EJECUCION DE LOS PROGRAMAS PRESUPUESTALES AL MES DE ENERO DEL AÑO FISCAL 2015 DEL PLIEGO 011 MINSA - RECURSOS POR OPERACIONES OFICIALES DE CREDITO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</si>
  <si>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</si>
  <si>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</si>
  <si>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</si>
  <si>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</si>
  <si>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</si>
  <si>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</si>
  <si>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</si>
  <si>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</si>
  <si>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9001  ACCIONES CENTRALES</t>
  </si>
  <si>
    <t>9002  ASIGNACIONES PRESUPUESTARIAS QUE NO RESULTAN EN PRODUCTOS</t>
  </si>
  <si>
    <t>0129  PREVENCION Y MANEJO DE CONDICIONES SECUNDARIAS DE SALUD EN PERSONAS CON DISCAPACIDAD</t>
  </si>
  <si>
    <t>0131  CONTROL Y PREVENCION EN SALUD MENTAL</t>
  </si>
  <si>
    <t>EJECUCION DE LOS PROGRAMAS PRESUPUESTALES AL MES DE ENERO DEL AÑO FISCAL 2015 DEL PLIEGO 011 MINSA - DONACIONES Y TRANSFERENCIAS</t>
  </si>
  <si>
    <t>EJECUCION DE LOS PROGRAMAS PRESUPUESTALES AL MES DE ENERO DEL AÑO FISCAL 2015 DEL PLIEGO 011 MINSA - RECURSOS DETERMINADOS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</si>
</sst>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3" fontId="2" fillId="0" borderId="1" xfId="2" applyNumberFormat="1" applyBorder="1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4" fillId="0" borderId="1" xfId="3" applyNumberFormat="1" applyBorder="1" applyAlignment="1">
      <alignment horizontal="left" vertical="center" indent="3"/>
    </xf>
    <xf numFmtId="3" fontId="4" fillId="0" borderId="1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4" xfId="2" applyNumberForma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3" fontId="2" fillId="0" borderId="5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vertical="center"/>
    </xf>
    <xf numFmtId="164" fontId="2" fillId="0" borderId="5" xfId="1" applyNumberFormat="1" applyFont="1" applyBorder="1" applyAlignment="1">
      <alignment vertical="center"/>
    </xf>
    <xf numFmtId="3" fontId="2" fillId="0" borderId="6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vertical="center"/>
    </xf>
    <xf numFmtId="164" fontId="2" fillId="0" borderId="6" xfId="1" applyNumberFormat="1" applyFont="1" applyBorder="1" applyAlignment="1">
      <alignment vertical="center"/>
    </xf>
    <xf numFmtId="3" fontId="2" fillId="0" borderId="1" xfId="2" applyNumberFormat="1" applyBorder="1" applyAlignment="1">
      <alignment horizontal="left" vertical="center" indent="4"/>
    </xf>
    <xf numFmtId="164" fontId="0" fillId="0" borderId="4" xfId="1" applyNumberFormat="1" applyFont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164" fontId="0" fillId="0" borderId="4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4" fillId="0" borderId="5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5"/>
  <sheetViews>
    <sheetView showGridLines="0" tabSelected="1" zoomScaleNormal="100" workbookViewId="0">
      <selection activeCell="B43" sqref="B43:E52"/>
    </sheetView>
  </sheetViews>
  <sheetFormatPr baseColWidth="10" defaultRowHeight="15" x14ac:dyDescent="0.25"/>
  <cols>
    <col min="1" max="1" width="11.42578125" style="1"/>
    <col min="2" max="2" width="85.28515625" style="1" bestFit="1" customWidth="1"/>
    <col min="3" max="4" width="12.7109375" style="1" bestFit="1" customWidth="1"/>
    <col min="5" max="5" width="14.42578125" style="1" customWidth="1"/>
    <col min="6" max="16384" width="11.42578125" style="1"/>
  </cols>
  <sheetData>
    <row r="2" spans="2:6" ht="51.75" customHeight="1" x14ac:dyDescent="0.25">
      <c r="B2" s="43" t="s">
        <v>13</v>
      </c>
      <c r="C2" s="43"/>
      <c r="D2" s="43"/>
      <c r="E2" s="43"/>
      <c r="F2" s="43"/>
    </row>
    <row r="5" spans="2:6" ht="38.25" x14ac:dyDescent="0.25">
      <c r="B5" s="10" t="s">
        <v>9</v>
      </c>
      <c r="C5" s="11" t="s">
        <v>6</v>
      </c>
      <c r="D5" s="11" t="s">
        <v>7</v>
      </c>
      <c r="E5" s="14" t="s">
        <v>12</v>
      </c>
      <c r="F5" s="12" t="s">
        <v>10</v>
      </c>
    </row>
    <row r="6" spans="2:6" x14ac:dyDescent="0.25">
      <c r="B6" s="3" t="s">
        <v>0</v>
      </c>
      <c r="C6" s="4">
        <f>SUM(C7:C16)</f>
        <v>999959044</v>
      </c>
      <c r="D6" s="4">
        <f>SUM(D7:D16)</f>
        <v>986056032</v>
      </c>
      <c r="E6" s="4">
        <f>SUM(E7:E16)</f>
        <v>49518149.869999997</v>
      </c>
      <c r="F6" s="7">
        <f>E6/D6</f>
        <v>5.0218393542568983E-2</v>
      </c>
    </row>
    <row r="7" spans="2:6" x14ac:dyDescent="0.25">
      <c r="B7" s="23" t="s">
        <v>17</v>
      </c>
      <c r="C7" s="24">
        <v>0</v>
      </c>
      <c r="D7" s="24">
        <v>842891</v>
      </c>
      <c r="E7" s="24">
        <v>117883</v>
      </c>
      <c r="F7" s="25">
        <f t="shared" ref="F7:F53" si="0">E7/D7</f>
        <v>0.13985556851360378</v>
      </c>
    </row>
    <row r="8" spans="2:6" x14ac:dyDescent="0.25">
      <c r="B8" s="26" t="s">
        <v>18</v>
      </c>
      <c r="C8" s="27">
        <v>0</v>
      </c>
      <c r="D8" s="27">
        <v>198156</v>
      </c>
      <c r="E8" s="27">
        <v>12241</v>
      </c>
      <c r="F8" s="28">
        <f t="shared" si="0"/>
        <v>6.1774561456630128E-2</v>
      </c>
    </row>
    <row r="9" spans="2:6" x14ac:dyDescent="0.25">
      <c r="B9" s="26" t="s">
        <v>19</v>
      </c>
      <c r="C9" s="27">
        <v>0</v>
      </c>
      <c r="D9" s="27">
        <v>463129</v>
      </c>
      <c r="E9" s="27">
        <v>62359</v>
      </c>
      <c r="F9" s="28">
        <f t="shared" si="0"/>
        <v>0.13464715014607162</v>
      </c>
    </row>
    <row r="10" spans="2:6" x14ac:dyDescent="0.25">
      <c r="B10" s="26" t="s">
        <v>20</v>
      </c>
      <c r="C10" s="27">
        <v>0</v>
      </c>
      <c r="D10" s="27">
        <v>442071</v>
      </c>
      <c r="E10" s="27">
        <v>40770</v>
      </c>
      <c r="F10" s="28">
        <f t="shared" si="0"/>
        <v>9.2225004580712144E-2</v>
      </c>
    </row>
    <row r="11" spans="2:6" x14ac:dyDescent="0.25">
      <c r="B11" s="26" t="s">
        <v>21</v>
      </c>
      <c r="C11" s="27">
        <v>0</v>
      </c>
      <c r="D11" s="27">
        <v>4074129</v>
      </c>
      <c r="E11" s="27">
        <v>341348</v>
      </c>
      <c r="F11" s="28">
        <f t="shared" si="0"/>
        <v>8.3784288617272551E-2</v>
      </c>
    </row>
    <row r="12" spans="2:6" x14ac:dyDescent="0.25">
      <c r="B12" s="26" t="s">
        <v>22</v>
      </c>
      <c r="C12" s="27">
        <v>0</v>
      </c>
      <c r="D12" s="27">
        <v>176089</v>
      </c>
      <c r="E12" s="27">
        <v>0</v>
      </c>
      <c r="F12" s="28">
        <f t="shared" si="0"/>
        <v>0</v>
      </c>
    </row>
    <row r="13" spans="2:6" x14ac:dyDescent="0.25">
      <c r="B13" s="26" t="s">
        <v>23</v>
      </c>
      <c r="C13" s="27">
        <v>203313</v>
      </c>
      <c r="D13" s="27">
        <v>278265</v>
      </c>
      <c r="E13" s="27">
        <v>18914</v>
      </c>
      <c r="F13" s="28">
        <f t="shared" si="0"/>
        <v>6.7971178552818354E-2</v>
      </c>
    </row>
    <row r="14" spans="2:6" x14ac:dyDescent="0.25">
      <c r="B14" s="26" t="s">
        <v>24</v>
      </c>
      <c r="C14" s="27">
        <v>0</v>
      </c>
      <c r="D14" s="27">
        <v>83727</v>
      </c>
      <c r="E14" s="27">
        <v>11548</v>
      </c>
      <c r="F14" s="28">
        <f t="shared" si="0"/>
        <v>0.13792444492218758</v>
      </c>
    </row>
    <row r="15" spans="2:6" x14ac:dyDescent="0.25">
      <c r="B15" s="26" t="s">
        <v>25</v>
      </c>
      <c r="C15" s="27">
        <v>985456878</v>
      </c>
      <c r="D15" s="27">
        <v>961738596</v>
      </c>
      <c r="E15" s="27">
        <v>47115537.259999998</v>
      </c>
      <c r="F15" s="28">
        <f t="shared" si="0"/>
        <v>4.8989961987550304E-2</v>
      </c>
    </row>
    <row r="16" spans="2:6" x14ac:dyDescent="0.25">
      <c r="B16" s="26" t="s">
        <v>26</v>
      </c>
      <c r="C16" s="27">
        <v>14298853</v>
      </c>
      <c r="D16" s="27">
        <v>17758979</v>
      </c>
      <c r="E16" s="27">
        <v>1797549.6099999996</v>
      </c>
      <c r="F16" s="28">
        <f t="shared" si="0"/>
        <v>0.10121919790546516</v>
      </c>
    </row>
    <row r="17" spans="2:6" x14ac:dyDescent="0.25">
      <c r="B17" s="3" t="s">
        <v>1</v>
      </c>
      <c r="C17" s="4">
        <f>SUM(C18:C19)</f>
        <v>36160872</v>
      </c>
      <c r="D17" s="4">
        <f>SUM(D18:D19)</f>
        <v>47195296</v>
      </c>
      <c r="E17" s="4">
        <f>SUM(E18:E19)</f>
        <v>4520103.18</v>
      </c>
      <c r="F17" s="7">
        <f t="shared" si="0"/>
        <v>9.5774442859729067E-2</v>
      </c>
    </row>
    <row r="18" spans="2:6" x14ac:dyDescent="0.25">
      <c r="B18" s="23" t="s">
        <v>25</v>
      </c>
      <c r="C18" s="24">
        <v>850000</v>
      </c>
      <c r="D18" s="24">
        <v>1300641</v>
      </c>
      <c r="E18" s="24">
        <v>0</v>
      </c>
      <c r="F18" s="25">
        <f t="shared" si="0"/>
        <v>0</v>
      </c>
    </row>
    <row r="19" spans="2:6" x14ac:dyDescent="0.25">
      <c r="B19" s="26" t="s">
        <v>26</v>
      </c>
      <c r="C19" s="27">
        <v>35310872</v>
      </c>
      <c r="D19" s="27">
        <v>45894655</v>
      </c>
      <c r="E19" s="27">
        <v>4520103.18</v>
      </c>
      <c r="F19" s="28">
        <f t="shared" si="0"/>
        <v>9.8488662350768294E-2</v>
      </c>
    </row>
    <row r="20" spans="2:6" x14ac:dyDescent="0.25">
      <c r="B20" s="3" t="s">
        <v>2</v>
      </c>
      <c r="C20" s="4">
        <f>SUM(C21:C32)</f>
        <v>1007651387</v>
      </c>
      <c r="D20" s="4">
        <f t="shared" ref="D20:E20" si="1">SUM(D21:D32)</f>
        <v>1016073752</v>
      </c>
      <c r="E20" s="4">
        <f t="shared" si="1"/>
        <v>15392490.799999999</v>
      </c>
      <c r="F20" s="7">
        <f t="shared" si="0"/>
        <v>1.5148989696566828E-2</v>
      </c>
    </row>
    <row r="21" spans="2:6" x14ac:dyDescent="0.25">
      <c r="B21" s="23" t="s">
        <v>17</v>
      </c>
      <c r="C21" s="24">
        <v>271004021</v>
      </c>
      <c r="D21" s="24">
        <v>269887011</v>
      </c>
      <c r="E21" s="24">
        <v>1103543.4399999997</v>
      </c>
      <c r="F21" s="25">
        <f t="shared" si="0"/>
        <v>4.0889090434959828E-3</v>
      </c>
    </row>
    <row r="22" spans="2:6" x14ac:dyDescent="0.25">
      <c r="B22" s="26" t="s">
        <v>18</v>
      </c>
      <c r="C22" s="27">
        <v>54126133</v>
      </c>
      <c r="D22" s="27">
        <v>54351939</v>
      </c>
      <c r="E22" s="27">
        <v>92686.9</v>
      </c>
      <c r="F22" s="28">
        <f t="shared" si="0"/>
        <v>1.7053099062390394E-3</v>
      </c>
    </row>
    <row r="23" spans="2:6" x14ac:dyDescent="0.25">
      <c r="B23" s="26" t="s">
        <v>19</v>
      </c>
      <c r="C23" s="27">
        <v>81114770</v>
      </c>
      <c r="D23" s="27">
        <v>85888460</v>
      </c>
      <c r="E23" s="27">
        <v>4907728.33</v>
      </c>
      <c r="F23" s="28">
        <f t="shared" si="0"/>
        <v>5.7140718671635282E-2</v>
      </c>
    </row>
    <row r="24" spans="2:6" x14ac:dyDescent="0.25">
      <c r="B24" s="26" t="s">
        <v>20</v>
      </c>
      <c r="C24" s="27">
        <v>29219967</v>
      </c>
      <c r="D24" s="27">
        <v>29515499</v>
      </c>
      <c r="E24" s="27">
        <v>98076.06</v>
      </c>
      <c r="F24" s="28">
        <f t="shared" si="0"/>
        <v>3.3228664031734649E-3</v>
      </c>
    </row>
    <row r="25" spans="2:6" x14ac:dyDescent="0.25">
      <c r="B25" s="26" t="s">
        <v>21</v>
      </c>
      <c r="C25" s="27">
        <v>9598182</v>
      </c>
      <c r="D25" s="27">
        <v>10422909</v>
      </c>
      <c r="E25" s="27">
        <v>169154.97999999998</v>
      </c>
      <c r="F25" s="28">
        <f t="shared" si="0"/>
        <v>1.6229152533136382E-2</v>
      </c>
    </row>
    <row r="26" spans="2:6" x14ac:dyDescent="0.25">
      <c r="B26" s="26" t="s">
        <v>22</v>
      </c>
      <c r="C26" s="27">
        <v>44082985</v>
      </c>
      <c r="D26" s="27">
        <v>44440505</v>
      </c>
      <c r="E26" s="27">
        <v>74027.76999999999</v>
      </c>
      <c r="F26" s="28">
        <f t="shared" si="0"/>
        <v>1.6657724749077445E-3</v>
      </c>
    </row>
    <row r="27" spans="2:6" x14ac:dyDescent="0.25">
      <c r="B27" s="26" t="s">
        <v>23</v>
      </c>
      <c r="C27" s="27">
        <v>26221868</v>
      </c>
      <c r="D27" s="27">
        <v>26335340</v>
      </c>
      <c r="E27" s="27">
        <v>235454.05000000002</v>
      </c>
      <c r="F27" s="28">
        <f t="shared" si="0"/>
        <v>8.9406117407255809E-3</v>
      </c>
    </row>
    <row r="28" spans="2:6" x14ac:dyDescent="0.25">
      <c r="B28" s="26" t="s">
        <v>24</v>
      </c>
      <c r="C28" s="27">
        <v>15835576</v>
      </c>
      <c r="D28" s="27">
        <v>16137271</v>
      </c>
      <c r="E28" s="27">
        <v>5712</v>
      </c>
      <c r="F28" s="28">
        <f t="shared" si="0"/>
        <v>3.5396319489212273E-4</v>
      </c>
    </row>
    <row r="29" spans="2:6" x14ac:dyDescent="0.25">
      <c r="B29" s="26" t="s">
        <v>27</v>
      </c>
      <c r="C29" s="27">
        <v>11033753</v>
      </c>
      <c r="D29" s="27">
        <v>11069689</v>
      </c>
      <c r="E29" s="27">
        <v>0</v>
      </c>
      <c r="F29" s="28">
        <f t="shared" si="0"/>
        <v>0</v>
      </c>
    </row>
    <row r="30" spans="2:6" x14ac:dyDescent="0.25">
      <c r="B30" s="26" t="s">
        <v>28</v>
      </c>
      <c r="C30" s="27">
        <v>26037333</v>
      </c>
      <c r="D30" s="27">
        <v>26037333</v>
      </c>
      <c r="E30" s="27">
        <v>0</v>
      </c>
      <c r="F30" s="28">
        <f t="shared" ref="F30" si="2">E30/D30</f>
        <v>0</v>
      </c>
    </row>
    <row r="31" spans="2:6" x14ac:dyDescent="0.25">
      <c r="B31" s="26" t="s">
        <v>25</v>
      </c>
      <c r="C31" s="27">
        <v>166132073</v>
      </c>
      <c r="D31" s="27">
        <v>165251417</v>
      </c>
      <c r="E31" s="27">
        <v>5172191.8500000006</v>
      </c>
      <c r="F31" s="28">
        <f t="shared" si="0"/>
        <v>3.1298925866396661E-2</v>
      </c>
    </row>
    <row r="32" spans="2:6" x14ac:dyDescent="0.25">
      <c r="B32" s="29" t="s">
        <v>26</v>
      </c>
      <c r="C32" s="30">
        <v>273244726</v>
      </c>
      <c r="D32" s="30">
        <v>276736379</v>
      </c>
      <c r="E32" s="30">
        <v>3533915.4199999995</v>
      </c>
      <c r="F32" s="31">
        <f t="shared" si="0"/>
        <v>1.2769970586339136E-2</v>
      </c>
    </row>
    <row r="33" spans="2:6" x14ac:dyDescent="0.25">
      <c r="B33" s="3" t="s">
        <v>3</v>
      </c>
      <c r="C33" s="4">
        <f>+C34</f>
        <v>312913996</v>
      </c>
      <c r="D33" s="4">
        <f t="shared" ref="D33:E33" si="3">+D34</f>
        <v>312913996</v>
      </c>
      <c r="E33" s="4">
        <f t="shared" si="3"/>
        <v>0</v>
      </c>
      <c r="F33" s="7">
        <f t="shared" si="0"/>
        <v>0</v>
      </c>
    </row>
    <row r="34" spans="2:6" x14ac:dyDescent="0.25">
      <c r="B34" s="32" t="s">
        <v>26</v>
      </c>
      <c r="C34" s="2">
        <v>312913996</v>
      </c>
      <c r="D34" s="2">
        <v>312913996</v>
      </c>
      <c r="E34" s="2">
        <v>0</v>
      </c>
      <c r="F34" s="8">
        <f t="shared" si="0"/>
        <v>0</v>
      </c>
    </row>
    <row r="35" spans="2:6" x14ac:dyDescent="0.25">
      <c r="B35" s="3" t="s">
        <v>4</v>
      </c>
      <c r="C35" s="4">
        <f>+SUM(C36:C41)</f>
        <v>13517838</v>
      </c>
      <c r="D35" s="4">
        <f t="shared" ref="D35:E35" si="4">+SUM(D36:D41)</f>
        <v>23349551</v>
      </c>
      <c r="E35" s="4">
        <f t="shared" si="4"/>
        <v>3426353</v>
      </c>
      <c r="F35" s="7">
        <f t="shared" si="0"/>
        <v>0.14674170822385407</v>
      </c>
    </row>
    <row r="36" spans="2:6" x14ac:dyDescent="0.25">
      <c r="B36" s="23" t="s">
        <v>17</v>
      </c>
      <c r="C36" s="24">
        <v>795100</v>
      </c>
      <c r="D36" s="24">
        <v>3219838</v>
      </c>
      <c r="E36" s="24">
        <v>790068</v>
      </c>
      <c r="F36" s="25">
        <f t="shared" si="0"/>
        <v>0.24537507787658883</v>
      </c>
    </row>
    <row r="37" spans="2:6" x14ac:dyDescent="0.25">
      <c r="B37" s="26" t="s">
        <v>18</v>
      </c>
      <c r="C37" s="27">
        <v>0</v>
      </c>
      <c r="D37" s="27">
        <v>120100</v>
      </c>
      <c r="E37" s="27">
        <v>0</v>
      </c>
      <c r="F37" s="28">
        <f t="shared" ref="F37:F38" si="5">E37/D37</f>
        <v>0</v>
      </c>
    </row>
    <row r="38" spans="2:6" x14ac:dyDescent="0.25">
      <c r="B38" s="26" t="s">
        <v>19</v>
      </c>
      <c r="C38" s="27">
        <v>0</v>
      </c>
      <c r="D38" s="27">
        <v>698650</v>
      </c>
      <c r="E38" s="27">
        <v>0</v>
      </c>
      <c r="F38" s="28">
        <f t="shared" si="5"/>
        <v>0</v>
      </c>
    </row>
    <row r="39" spans="2:6" x14ac:dyDescent="0.25">
      <c r="B39" s="26" t="s">
        <v>20</v>
      </c>
      <c r="C39" s="27">
        <v>0</v>
      </c>
      <c r="D39" s="27">
        <v>123125</v>
      </c>
      <c r="E39" s="27">
        <v>0</v>
      </c>
      <c r="F39" s="28">
        <f t="shared" si="0"/>
        <v>0</v>
      </c>
    </row>
    <row r="40" spans="2:6" x14ac:dyDescent="0.25">
      <c r="B40" s="26" t="s">
        <v>25</v>
      </c>
      <c r="C40" s="27">
        <v>2271473</v>
      </c>
      <c r="D40" s="27">
        <v>8297791</v>
      </c>
      <c r="E40" s="27">
        <v>30035</v>
      </c>
      <c r="F40" s="28">
        <f t="shared" si="0"/>
        <v>3.6196380458365365E-3</v>
      </c>
    </row>
    <row r="41" spans="2:6" x14ac:dyDescent="0.25">
      <c r="B41" s="26" t="s">
        <v>26</v>
      </c>
      <c r="C41" s="27">
        <v>10451265</v>
      </c>
      <c r="D41" s="27">
        <v>10890047</v>
      </c>
      <c r="E41" s="27">
        <v>2606250</v>
      </c>
      <c r="F41" s="28">
        <f t="shared" si="0"/>
        <v>0.23932403597523499</v>
      </c>
    </row>
    <row r="42" spans="2:6" x14ac:dyDescent="0.25">
      <c r="B42" s="3" t="s">
        <v>5</v>
      </c>
      <c r="C42" s="4">
        <f>SUM(C43:C52)</f>
        <v>1380837857</v>
      </c>
      <c r="D42" s="4">
        <f t="shared" ref="D42:E42" si="6">SUM(D43:D52)</f>
        <v>1499196993</v>
      </c>
      <c r="E42" s="4">
        <f t="shared" si="6"/>
        <v>16207565.030000001</v>
      </c>
      <c r="F42" s="7">
        <f t="shared" si="0"/>
        <v>1.0810830801873146E-2</v>
      </c>
    </row>
    <row r="43" spans="2:6" x14ac:dyDescent="0.25">
      <c r="B43" s="23" t="s">
        <v>17</v>
      </c>
      <c r="C43" s="24">
        <v>32516078</v>
      </c>
      <c r="D43" s="24">
        <v>32516078</v>
      </c>
      <c r="E43" s="24">
        <v>0</v>
      </c>
      <c r="F43" s="25">
        <f t="shared" si="0"/>
        <v>0</v>
      </c>
    </row>
    <row r="44" spans="2:6" x14ac:dyDescent="0.25">
      <c r="B44" s="26" t="s">
        <v>18</v>
      </c>
      <c r="C44" s="27">
        <v>89029789</v>
      </c>
      <c r="D44" s="27">
        <v>91665913</v>
      </c>
      <c r="E44" s="27">
        <v>8320922.0899999989</v>
      </c>
      <c r="F44" s="28">
        <f t="shared" si="0"/>
        <v>9.0774441858229235E-2</v>
      </c>
    </row>
    <row r="45" spans="2:6" x14ac:dyDescent="0.25">
      <c r="B45" s="26" t="s">
        <v>19</v>
      </c>
      <c r="C45" s="27">
        <v>25000000</v>
      </c>
      <c r="D45" s="27">
        <v>25837902</v>
      </c>
      <c r="E45" s="27">
        <v>0</v>
      </c>
      <c r="F45" s="28">
        <f t="shared" si="0"/>
        <v>0</v>
      </c>
    </row>
    <row r="46" spans="2:6" x14ac:dyDescent="0.25">
      <c r="B46" s="26" t="s">
        <v>20</v>
      </c>
      <c r="C46" s="27">
        <v>25000000</v>
      </c>
      <c r="D46" s="27">
        <v>25000000</v>
      </c>
      <c r="E46" s="27">
        <v>0</v>
      </c>
      <c r="F46" s="28">
        <f t="shared" ref="F46:F47" si="7">E46/D46</f>
        <v>0</v>
      </c>
    </row>
    <row r="47" spans="2:6" x14ac:dyDescent="0.25">
      <c r="B47" s="26" t="s">
        <v>21</v>
      </c>
      <c r="C47" s="27">
        <v>25000000</v>
      </c>
      <c r="D47" s="27">
        <v>25000000</v>
      </c>
      <c r="E47" s="27">
        <v>0</v>
      </c>
      <c r="F47" s="28">
        <f t="shared" si="7"/>
        <v>0</v>
      </c>
    </row>
    <row r="48" spans="2:6" x14ac:dyDescent="0.25">
      <c r="B48" s="26" t="s">
        <v>22</v>
      </c>
      <c r="C48" s="27">
        <v>25000000</v>
      </c>
      <c r="D48" s="27">
        <v>25000000</v>
      </c>
      <c r="E48" s="27">
        <v>0</v>
      </c>
      <c r="F48" s="28">
        <f t="shared" si="0"/>
        <v>0</v>
      </c>
    </row>
    <row r="49" spans="2:6" x14ac:dyDescent="0.25">
      <c r="B49" s="26" t="s">
        <v>23</v>
      </c>
      <c r="C49" s="27">
        <v>53876189</v>
      </c>
      <c r="D49" s="27">
        <v>145967404</v>
      </c>
      <c r="E49" s="27">
        <v>150887.25</v>
      </c>
      <c r="F49" s="28">
        <f t="shared" si="0"/>
        <v>1.0337051003524048E-3</v>
      </c>
    </row>
    <row r="50" spans="2:6" x14ac:dyDescent="0.25">
      <c r="B50" s="26" t="s">
        <v>24</v>
      </c>
      <c r="C50" s="27">
        <v>0</v>
      </c>
      <c r="D50" s="27">
        <v>20116334</v>
      </c>
      <c r="E50" s="27">
        <v>0</v>
      </c>
      <c r="F50" s="28">
        <f t="shared" si="0"/>
        <v>0</v>
      </c>
    </row>
    <row r="51" spans="2:6" x14ac:dyDescent="0.25">
      <c r="B51" s="26" t="s">
        <v>25</v>
      </c>
      <c r="C51" s="27">
        <v>1219223</v>
      </c>
      <c r="D51" s="27">
        <v>3262591</v>
      </c>
      <c r="E51" s="27">
        <v>0</v>
      </c>
      <c r="F51" s="28">
        <f t="shared" si="0"/>
        <v>0</v>
      </c>
    </row>
    <row r="52" spans="2:6" x14ac:dyDescent="0.25">
      <c r="B52" s="26" t="s">
        <v>26</v>
      </c>
      <c r="C52" s="27">
        <v>1104196578</v>
      </c>
      <c r="D52" s="27">
        <v>1104830771</v>
      </c>
      <c r="E52" s="27">
        <v>7735755.6900000004</v>
      </c>
      <c r="F52" s="28">
        <f t="shared" si="0"/>
        <v>7.0017561902247201E-3</v>
      </c>
    </row>
    <row r="53" spans="2:6" x14ac:dyDescent="0.25">
      <c r="B53" s="5" t="s">
        <v>8</v>
      </c>
      <c r="C53" s="6">
        <f>+C42+C35+C33+C20+C17+C6</f>
        <v>3751040994</v>
      </c>
      <c r="D53" s="6">
        <f>+D42+D35+D33+D20+D17+D6</f>
        <v>3884785620</v>
      </c>
      <c r="E53" s="6">
        <f>+E42+E35+E33+E20+E17+E6</f>
        <v>89064661.879999995</v>
      </c>
      <c r="F53" s="9">
        <f t="shared" si="0"/>
        <v>2.2926532012852743E-2</v>
      </c>
    </row>
    <row r="54" spans="2:6" x14ac:dyDescent="0.25">
      <c r="B54" s="1" t="s">
        <v>11</v>
      </c>
      <c r="C54" s="42"/>
      <c r="D54" s="42"/>
      <c r="E54" s="42"/>
    </row>
    <row r="55" spans="2:6" x14ac:dyDescent="0.25">
      <c r="C55" s="42"/>
      <c r="D55" s="42"/>
      <c r="E55" s="42"/>
      <c r="F55" s="42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4"/>
  <sheetViews>
    <sheetView showGridLines="0" zoomScaleNormal="100" workbookViewId="0">
      <selection activeCell="B43" sqref="B43:E52"/>
    </sheetView>
  </sheetViews>
  <sheetFormatPr baseColWidth="10" defaultRowHeight="15" x14ac:dyDescent="0.25"/>
  <cols>
    <col min="1" max="1" width="11.42578125" style="1"/>
    <col min="2" max="2" width="71.28515625" style="1" customWidth="1"/>
    <col min="3" max="4" width="12.7109375" style="1" bestFit="1" customWidth="1"/>
    <col min="5" max="5" width="19.28515625" style="1" bestFit="1" customWidth="1"/>
    <col min="6" max="16384" width="11.42578125" style="1"/>
  </cols>
  <sheetData>
    <row r="2" spans="2:6" ht="43.5" customHeight="1" x14ac:dyDescent="0.25">
      <c r="B2" s="43" t="s">
        <v>14</v>
      </c>
      <c r="C2" s="43"/>
      <c r="D2" s="43"/>
      <c r="E2" s="43"/>
      <c r="F2" s="43"/>
    </row>
    <row r="5" spans="2:6" ht="38.25" x14ac:dyDescent="0.25">
      <c r="B5" s="10" t="s">
        <v>9</v>
      </c>
      <c r="C5" s="10" t="s">
        <v>6</v>
      </c>
      <c r="D5" s="10" t="s">
        <v>7</v>
      </c>
      <c r="E5" s="14" t="s">
        <v>12</v>
      </c>
      <c r="F5" s="14" t="s">
        <v>10</v>
      </c>
    </row>
    <row r="6" spans="2:6" x14ac:dyDescent="0.25">
      <c r="B6" s="3" t="s">
        <v>0</v>
      </c>
      <c r="C6" s="4">
        <f>SUM(C7:C16)</f>
        <v>999759044</v>
      </c>
      <c r="D6" s="4">
        <f>SUM(D7:D16)</f>
        <v>985856032</v>
      </c>
      <c r="E6" s="4">
        <f>SUM(E7:E16)</f>
        <v>49518149.869999997</v>
      </c>
      <c r="F6" s="7">
        <f t="shared" ref="F6:F29" si="0">E6/D6</f>
        <v>5.0228581316830646E-2</v>
      </c>
    </row>
    <row r="7" spans="2:6" x14ac:dyDescent="0.25">
      <c r="B7" s="15" t="s">
        <v>17</v>
      </c>
      <c r="C7" s="16">
        <v>0</v>
      </c>
      <c r="D7" s="16">
        <v>842891</v>
      </c>
      <c r="E7" s="16">
        <v>117883</v>
      </c>
      <c r="F7" s="33">
        <f t="shared" si="0"/>
        <v>0.13985556851360378</v>
      </c>
    </row>
    <row r="8" spans="2:6" x14ac:dyDescent="0.25">
      <c r="B8" s="17" t="s">
        <v>18</v>
      </c>
      <c r="C8" s="18">
        <v>0</v>
      </c>
      <c r="D8" s="18">
        <v>198156</v>
      </c>
      <c r="E8" s="18">
        <v>12241</v>
      </c>
      <c r="F8" s="34">
        <f t="shared" si="0"/>
        <v>6.1774561456630128E-2</v>
      </c>
    </row>
    <row r="9" spans="2:6" x14ac:dyDescent="0.25">
      <c r="B9" s="17" t="s">
        <v>19</v>
      </c>
      <c r="C9" s="18">
        <v>0</v>
      </c>
      <c r="D9" s="18">
        <v>463129</v>
      </c>
      <c r="E9" s="18">
        <v>62359</v>
      </c>
      <c r="F9" s="34">
        <f t="shared" si="0"/>
        <v>0.13464715014607162</v>
      </c>
    </row>
    <row r="10" spans="2:6" x14ac:dyDescent="0.25">
      <c r="B10" s="17" t="s">
        <v>20</v>
      </c>
      <c r="C10" s="18">
        <v>0</v>
      </c>
      <c r="D10" s="18">
        <v>442071</v>
      </c>
      <c r="E10" s="18">
        <v>40770</v>
      </c>
      <c r="F10" s="34">
        <f t="shared" si="0"/>
        <v>9.2225004580712144E-2</v>
      </c>
    </row>
    <row r="11" spans="2:6" x14ac:dyDescent="0.25">
      <c r="B11" s="17" t="s">
        <v>21</v>
      </c>
      <c r="C11" s="18">
        <v>0</v>
      </c>
      <c r="D11" s="18">
        <v>4074129</v>
      </c>
      <c r="E11" s="18">
        <v>341348</v>
      </c>
      <c r="F11" s="34">
        <f t="shared" si="0"/>
        <v>8.3784288617272551E-2</v>
      </c>
    </row>
    <row r="12" spans="2:6" x14ac:dyDescent="0.25">
      <c r="B12" s="17" t="s">
        <v>22</v>
      </c>
      <c r="C12" s="18">
        <v>0</v>
      </c>
      <c r="D12" s="18">
        <v>176089</v>
      </c>
      <c r="E12" s="18">
        <v>0</v>
      </c>
      <c r="F12" s="34">
        <f t="shared" si="0"/>
        <v>0</v>
      </c>
    </row>
    <row r="13" spans="2:6" x14ac:dyDescent="0.25">
      <c r="B13" s="17" t="s">
        <v>23</v>
      </c>
      <c r="C13" s="18">
        <v>203313</v>
      </c>
      <c r="D13" s="18">
        <v>278265</v>
      </c>
      <c r="E13" s="18">
        <v>18914</v>
      </c>
      <c r="F13" s="34">
        <f t="shared" si="0"/>
        <v>6.7971178552818354E-2</v>
      </c>
    </row>
    <row r="14" spans="2:6" x14ac:dyDescent="0.25">
      <c r="B14" s="17" t="s">
        <v>24</v>
      </c>
      <c r="C14" s="18">
        <v>0</v>
      </c>
      <c r="D14" s="18">
        <v>83727</v>
      </c>
      <c r="E14" s="18">
        <v>11548</v>
      </c>
      <c r="F14" s="34">
        <f t="shared" si="0"/>
        <v>0.13792444492218758</v>
      </c>
    </row>
    <row r="15" spans="2:6" x14ac:dyDescent="0.25">
      <c r="B15" s="17" t="s">
        <v>25</v>
      </c>
      <c r="C15" s="18">
        <v>985456878</v>
      </c>
      <c r="D15" s="18">
        <v>961738596</v>
      </c>
      <c r="E15" s="18">
        <v>47115537.259999998</v>
      </c>
      <c r="F15" s="34">
        <f t="shared" si="0"/>
        <v>4.8989961987550304E-2</v>
      </c>
    </row>
    <row r="16" spans="2:6" x14ac:dyDescent="0.25">
      <c r="B16" s="19" t="s">
        <v>26</v>
      </c>
      <c r="C16" s="20">
        <v>14098853</v>
      </c>
      <c r="D16" s="20">
        <v>17558979</v>
      </c>
      <c r="E16" s="20">
        <v>1797549.6099999996</v>
      </c>
      <c r="F16" s="35">
        <f t="shared" si="0"/>
        <v>0.10237210318435939</v>
      </c>
    </row>
    <row r="17" spans="2:6" x14ac:dyDescent="0.25">
      <c r="B17" s="3" t="s">
        <v>1</v>
      </c>
      <c r="C17" s="4">
        <f>SUM(C18:C19)</f>
        <v>35310872</v>
      </c>
      <c r="D17" s="4">
        <f>SUM(D18:D19)</f>
        <v>46345296</v>
      </c>
      <c r="E17" s="4">
        <f>SUM(E18:E19)</f>
        <v>4520103.18</v>
      </c>
      <c r="F17" s="7">
        <f t="shared" si="0"/>
        <v>9.7531002499153308E-2</v>
      </c>
    </row>
    <row r="18" spans="2:6" x14ac:dyDescent="0.25">
      <c r="B18" s="17" t="s">
        <v>25</v>
      </c>
      <c r="C18" s="18">
        <v>0</v>
      </c>
      <c r="D18" s="18">
        <v>450641</v>
      </c>
      <c r="E18" s="18">
        <v>0</v>
      </c>
      <c r="F18" s="34">
        <f t="shared" si="0"/>
        <v>0</v>
      </c>
    </row>
    <row r="19" spans="2:6" x14ac:dyDescent="0.25">
      <c r="B19" s="17" t="s">
        <v>26</v>
      </c>
      <c r="C19" s="18">
        <v>35310872</v>
      </c>
      <c r="D19" s="18">
        <v>45894655</v>
      </c>
      <c r="E19" s="18">
        <v>4520103.18</v>
      </c>
      <c r="F19" s="34">
        <f t="shared" si="0"/>
        <v>9.8488662350768294E-2</v>
      </c>
    </row>
    <row r="20" spans="2:6" x14ac:dyDescent="0.25">
      <c r="B20" s="3" t="s">
        <v>2</v>
      </c>
      <c r="C20" s="4">
        <f>SUM(C21:C32)</f>
        <v>963599843</v>
      </c>
      <c r="D20" s="4">
        <f t="shared" ref="D20:E20" si="1">SUM(D21:D32)</f>
        <v>964680767</v>
      </c>
      <c r="E20" s="4">
        <f t="shared" si="1"/>
        <v>13508007.319999998</v>
      </c>
      <c r="F20" s="7">
        <f t="shared" si="0"/>
        <v>1.4002567255494997E-2</v>
      </c>
    </row>
    <row r="21" spans="2:6" x14ac:dyDescent="0.25">
      <c r="B21" s="15" t="s">
        <v>17</v>
      </c>
      <c r="C21" s="16">
        <v>270984221</v>
      </c>
      <c r="D21" s="16">
        <v>269830371</v>
      </c>
      <c r="E21" s="16">
        <v>1103543.4399999997</v>
      </c>
      <c r="F21" s="33">
        <f t="shared" si="0"/>
        <v>4.0897673449813389E-3</v>
      </c>
    </row>
    <row r="22" spans="2:6" x14ac:dyDescent="0.25">
      <c r="B22" s="17" t="s">
        <v>18</v>
      </c>
      <c r="C22" s="18">
        <v>54126133</v>
      </c>
      <c r="D22" s="18">
        <v>54289839</v>
      </c>
      <c r="E22" s="18">
        <v>92686.9</v>
      </c>
      <c r="F22" s="34">
        <f t="shared" si="0"/>
        <v>1.7072605428061778E-3</v>
      </c>
    </row>
    <row r="23" spans="2:6" x14ac:dyDescent="0.25">
      <c r="B23" s="17" t="s">
        <v>19</v>
      </c>
      <c r="C23" s="18">
        <v>81114770</v>
      </c>
      <c r="D23" s="18">
        <v>81943970</v>
      </c>
      <c r="E23" s="18">
        <v>4907728.33</v>
      </c>
      <c r="F23" s="34">
        <f t="shared" si="0"/>
        <v>5.9891268753515359E-2</v>
      </c>
    </row>
    <row r="24" spans="2:6" x14ac:dyDescent="0.25">
      <c r="B24" s="17" t="s">
        <v>20</v>
      </c>
      <c r="C24" s="18">
        <v>29219967</v>
      </c>
      <c r="D24" s="18">
        <v>29490500</v>
      </c>
      <c r="E24" s="18">
        <v>98076.06</v>
      </c>
      <c r="F24" s="34">
        <f t="shared" si="0"/>
        <v>3.3256831861107812E-3</v>
      </c>
    </row>
    <row r="25" spans="2:6" x14ac:dyDescent="0.25">
      <c r="B25" s="17" t="s">
        <v>21</v>
      </c>
      <c r="C25" s="18">
        <v>9598182</v>
      </c>
      <c r="D25" s="18">
        <v>10422909</v>
      </c>
      <c r="E25" s="18">
        <v>169154.97999999998</v>
      </c>
      <c r="F25" s="34">
        <f t="shared" si="0"/>
        <v>1.6229152533136382E-2</v>
      </c>
    </row>
    <row r="26" spans="2:6" x14ac:dyDescent="0.25">
      <c r="B26" s="17" t="s">
        <v>22</v>
      </c>
      <c r="C26" s="18">
        <v>44082985</v>
      </c>
      <c r="D26" s="18">
        <v>44440505</v>
      </c>
      <c r="E26" s="18">
        <v>74027.76999999999</v>
      </c>
      <c r="F26" s="34">
        <f t="shared" si="0"/>
        <v>1.6657724749077445E-3</v>
      </c>
    </row>
    <row r="27" spans="2:6" x14ac:dyDescent="0.25">
      <c r="B27" s="17" t="s">
        <v>23</v>
      </c>
      <c r="C27" s="18">
        <v>26221868</v>
      </c>
      <c r="D27" s="18">
        <v>26335340</v>
      </c>
      <c r="E27" s="18">
        <v>235454.05000000002</v>
      </c>
      <c r="F27" s="34">
        <f t="shared" ref="F27" si="2">E27/D27</f>
        <v>8.9406117407255809E-3</v>
      </c>
    </row>
    <row r="28" spans="2:6" x14ac:dyDescent="0.25">
      <c r="B28" s="17" t="s">
        <v>24</v>
      </c>
      <c r="C28" s="18">
        <v>15835576</v>
      </c>
      <c r="D28" s="18">
        <v>16137271</v>
      </c>
      <c r="E28" s="18">
        <v>5712</v>
      </c>
      <c r="F28" s="34">
        <f t="shared" si="0"/>
        <v>3.5396319489212273E-4</v>
      </c>
    </row>
    <row r="29" spans="2:6" x14ac:dyDescent="0.25">
      <c r="B29" s="17" t="s">
        <v>27</v>
      </c>
      <c r="C29" s="18">
        <v>11033753</v>
      </c>
      <c r="D29" s="18">
        <v>11066689</v>
      </c>
      <c r="E29" s="18">
        <v>0</v>
      </c>
      <c r="F29" s="34">
        <f t="shared" si="0"/>
        <v>0</v>
      </c>
    </row>
    <row r="30" spans="2:6" x14ac:dyDescent="0.25">
      <c r="B30" s="17" t="s">
        <v>28</v>
      </c>
      <c r="C30" s="18">
        <v>26037333</v>
      </c>
      <c r="D30" s="18">
        <v>26037333</v>
      </c>
      <c r="E30" s="18">
        <v>0</v>
      </c>
      <c r="F30" s="34">
        <f t="shared" ref="F30:F53" si="3">E30/D30</f>
        <v>0</v>
      </c>
    </row>
    <row r="31" spans="2:6" x14ac:dyDescent="0.25">
      <c r="B31" s="17" t="s">
        <v>25</v>
      </c>
      <c r="C31" s="18">
        <v>159816760</v>
      </c>
      <c r="D31" s="18">
        <v>153636029</v>
      </c>
      <c r="E31" s="18">
        <v>5037571.8500000015</v>
      </c>
      <c r="F31" s="34">
        <f t="shared" si="3"/>
        <v>3.2789000619119109E-2</v>
      </c>
    </row>
    <row r="32" spans="2:6" x14ac:dyDescent="0.25">
      <c r="B32" s="19" t="s">
        <v>26</v>
      </c>
      <c r="C32" s="20">
        <v>235528295</v>
      </c>
      <c r="D32" s="20">
        <v>241050011</v>
      </c>
      <c r="E32" s="20">
        <v>1784051.9400000002</v>
      </c>
      <c r="F32" s="35">
        <f t="shared" si="3"/>
        <v>7.4011692951136193E-3</v>
      </c>
    </row>
    <row r="33" spans="2:6" x14ac:dyDescent="0.25">
      <c r="B33" s="3" t="s">
        <v>3</v>
      </c>
      <c r="C33" s="4">
        <f>+C34</f>
        <v>312913996</v>
      </c>
      <c r="D33" s="4">
        <f t="shared" ref="D33:E33" si="4">+D34</f>
        <v>312913996</v>
      </c>
      <c r="E33" s="4">
        <f t="shared" si="4"/>
        <v>0</v>
      </c>
      <c r="F33" s="7">
        <f t="shared" si="3"/>
        <v>0</v>
      </c>
    </row>
    <row r="34" spans="2:6" x14ac:dyDescent="0.25">
      <c r="B34" s="21" t="s">
        <v>26</v>
      </c>
      <c r="C34" s="22">
        <v>312913996</v>
      </c>
      <c r="D34" s="22">
        <v>312913996</v>
      </c>
      <c r="E34" s="22">
        <v>0</v>
      </c>
      <c r="F34" s="36">
        <f t="shared" si="3"/>
        <v>0</v>
      </c>
    </row>
    <row r="35" spans="2:6" x14ac:dyDescent="0.25">
      <c r="B35" s="3" t="s">
        <v>4</v>
      </c>
      <c r="C35" s="4">
        <f>+SUM(C36:C41)</f>
        <v>11225000</v>
      </c>
      <c r="D35" s="4">
        <f t="shared" ref="D35:E35" si="5">+SUM(D36:D41)</f>
        <v>20773425</v>
      </c>
      <c r="E35" s="4">
        <f t="shared" si="5"/>
        <v>3404270</v>
      </c>
      <c r="F35" s="7">
        <f t="shared" si="3"/>
        <v>0.16387620240764342</v>
      </c>
    </row>
    <row r="36" spans="2:6" x14ac:dyDescent="0.25">
      <c r="B36" s="15" t="s">
        <v>17</v>
      </c>
      <c r="C36" s="16">
        <v>795100</v>
      </c>
      <c r="D36" s="16">
        <v>3219838</v>
      </c>
      <c r="E36" s="16">
        <v>790068</v>
      </c>
      <c r="F36" s="33">
        <f t="shared" si="3"/>
        <v>0.24537507787658883</v>
      </c>
    </row>
    <row r="37" spans="2:6" x14ac:dyDescent="0.25">
      <c r="B37" s="17" t="s">
        <v>18</v>
      </c>
      <c r="C37" s="18">
        <v>0</v>
      </c>
      <c r="D37" s="18">
        <v>120100</v>
      </c>
      <c r="E37" s="18">
        <v>0</v>
      </c>
      <c r="F37" s="34">
        <f t="shared" ref="F37:F38" si="6">E37/D37</f>
        <v>0</v>
      </c>
    </row>
    <row r="38" spans="2:6" x14ac:dyDescent="0.25">
      <c r="B38" s="17" t="s">
        <v>19</v>
      </c>
      <c r="C38" s="18">
        <v>0</v>
      </c>
      <c r="D38" s="18">
        <v>698650</v>
      </c>
      <c r="E38" s="18">
        <v>0</v>
      </c>
      <c r="F38" s="34">
        <f t="shared" si="6"/>
        <v>0</v>
      </c>
    </row>
    <row r="39" spans="2:6" x14ac:dyDescent="0.25">
      <c r="B39" s="17" t="s">
        <v>20</v>
      </c>
      <c r="C39" s="18">
        <v>0</v>
      </c>
      <c r="D39" s="18">
        <v>123125</v>
      </c>
      <c r="E39" s="18">
        <v>0</v>
      </c>
      <c r="F39" s="34">
        <f t="shared" si="3"/>
        <v>0</v>
      </c>
    </row>
    <row r="40" spans="2:6" x14ac:dyDescent="0.25">
      <c r="B40" s="17" t="s">
        <v>25</v>
      </c>
      <c r="C40" s="18">
        <v>4900</v>
      </c>
      <c r="D40" s="18">
        <v>5949296</v>
      </c>
      <c r="E40" s="18">
        <v>7952</v>
      </c>
      <c r="F40" s="34">
        <f t="shared" si="3"/>
        <v>1.3366287372489115E-3</v>
      </c>
    </row>
    <row r="41" spans="2:6" x14ac:dyDescent="0.25">
      <c r="B41" s="17" t="s">
        <v>26</v>
      </c>
      <c r="C41" s="18">
        <v>10425000</v>
      </c>
      <c r="D41" s="18">
        <v>10662416</v>
      </c>
      <c r="E41" s="18">
        <v>2606250</v>
      </c>
      <c r="F41" s="34">
        <f t="shared" si="3"/>
        <v>0.24443334418765877</v>
      </c>
    </row>
    <row r="42" spans="2:6" x14ac:dyDescent="0.25">
      <c r="B42" s="3" t="s">
        <v>5</v>
      </c>
      <c r="C42" s="4">
        <f>+SUM(C43:C52)</f>
        <v>850265770</v>
      </c>
      <c r="D42" s="4">
        <f t="shared" ref="D42:E42" si="7">+SUM(D43:D52)</f>
        <v>966888983</v>
      </c>
      <c r="E42" s="4">
        <f t="shared" si="7"/>
        <v>15664173.190000001</v>
      </c>
      <c r="F42" s="7">
        <f t="shared" si="3"/>
        <v>1.6200591242024734E-2</v>
      </c>
    </row>
    <row r="43" spans="2:6" x14ac:dyDescent="0.25">
      <c r="B43" s="15" t="s">
        <v>17</v>
      </c>
      <c r="C43" s="16">
        <v>25010000</v>
      </c>
      <c r="D43" s="16">
        <v>25010000</v>
      </c>
      <c r="E43" s="16">
        <v>0</v>
      </c>
      <c r="F43" s="33">
        <f t="shared" si="3"/>
        <v>0</v>
      </c>
    </row>
    <row r="44" spans="2:6" x14ac:dyDescent="0.25">
      <c r="B44" s="17" t="s">
        <v>18</v>
      </c>
      <c r="C44" s="18">
        <v>67879799</v>
      </c>
      <c r="D44" s="18">
        <v>70515923</v>
      </c>
      <c r="E44" s="18">
        <v>7786827.2500000009</v>
      </c>
      <c r="F44" s="34">
        <f t="shared" si="3"/>
        <v>0.11042650962676899</v>
      </c>
    </row>
    <row r="45" spans="2:6" x14ac:dyDescent="0.25">
      <c r="B45" s="17" t="s">
        <v>19</v>
      </c>
      <c r="C45" s="18">
        <v>25000000</v>
      </c>
      <c r="D45" s="18">
        <v>25000000</v>
      </c>
      <c r="E45" s="18">
        <v>0</v>
      </c>
      <c r="F45" s="34">
        <f t="shared" si="3"/>
        <v>0</v>
      </c>
    </row>
    <row r="46" spans="2:6" x14ac:dyDescent="0.25">
      <c r="B46" s="17" t="s">
        <v>20</v>
      </c>
      <c r="C46" s="18">
        <v>25000000</v>
      </c>
      <c r="D46" s="18">
        <v>25000000</v>
      </c>
      <c r="E46" s="18">
        <v>0</v>
      </c>
      <c r="F46" s="34">
        <f t="shared" ref="F46:F47" si="8">E46/D46</f>
        <v>0</v>
      </c>
    </row>
    <row r="47" spans="2:6" x14ac:dyDescent="0.25">
      <c r="B47" s="17" t="s">
        <v>21</v>
      </c>
      <c r="C47" s="18">
        <v>25000000</v>
      </c>
      <c r="D47" s="18">
        <v>25000000</v>
      </c>
      <c r="E47" s="18">
        <v>0</v>
      </c>
      <c r="F47" s="34">
        <f t="shared" si="8"/>
        <v>0</v>
      </c>
    </row>
    <row r="48" spans="2:6" x14ac:dyDescent="0.25">
      <c r="B48" s="17" t="s">
        <v>22</v>
      </c>
      <c r="C48" s="18">
        <v>25000000</v>
      </c>
      <c r="D48" s="18">
        <v>25000000</v>
      </c>
      <c r="E48" s="18">
        <v>0</v>
      </c>
      <c r="F48" s="34">
        <f t="shared" si="3"/>
        <v>0</v>
      </c>
    </row>
    <row r="49" spans="2:6" x14ac:dyDescent="0.25">
      <c r="B49" s="17" t="s">
        <v>23</v>
      </c>
      <c r="C49" s="18">
        <v>53876189</v>
      </c>
      <c r="D49" s="18">
        <v>145218286</v>
      </c>
      <c r="E49" s="18">
        <v>150887.25</v>
      </c>
      <c r="F49" s="34">
        <f t="shared" si="3"/>
        <v>1.0390375355346089E-3</v>
      </c>
    </row>
    <row r="50" spans="2:6" x14ac:dyDescent="0.25">
      <c r="B50" s="17" t="s">
        <v>24</v>
      </c>
      <c r="C50" s="18">
        <v>0</v>
      </c>
      <c r="D50" s="18">
        <v>20116334</v>
      </c>
      <c r="E50" s="18">
        <v>0</v>
      </c>
      <c r="F50" s="34">
        <f t="shared" si="3"/>
        <v>0</v>
      </c>
    </row>
    <row r="51" spans="2:6" x14ac:dyDescent="0.25">
      <c r="B51" s="17" t="s">
        <v>25</v>
      </c>
      <c r="C51" s="18">
        <v>0</v>
      </c>
      <c r="D51" s="18">
        <v>1888278</v>
      </c>
      <c r="E51" s="18">
        <v>0</v>
      </c>
      <c r="F51" s="34">
        <f t="shared" si="3"/>
        <v>0</v>
      </c>
    </row>
    <row r="52" spans="2:6" x14ac:dyDescent="0.25">
      <c r="B52" s="17" t="s">
        <v>26</v>
      </c>
      <c r="C52" s="18">
        <v>603499782</v>
      </c>
      <c r="D52" s="18">
        <v>604140162</v>
      </c>
      <c r="E52" s="18">
        <v>7726458.6900000004</v>
      </c>
      <c r="F52" s="34">
        <f t="shared" si="3"/>
        <v>1.2789182338783166E-2</v>
      </c>
    </row>
    <row r="53" spans="2:6" x14ac:dyDescent="0.25">
      <c r="B53" s="5" t="s">
        <v>8</v>
      </c>
      <c r="C53" s="6">
        <f>+C42+C35+C33+C20+C17+C6</f>
        <v>3173074525</v>
      </c>
      <c r="D53" s="6">
        <f>+D42+D35+D33+D20+D17+D6</f>
        <v>3297458499</v>
      </c>
      <c r="E53" s="6">
        <f>+E42+E35+E33+E20+E17+E6</f>
        <v>86614703.560000002</v>
      </c>
      <c r="F53" s="9">
        <f t="shared" si="3"/>
        <v>2.6267109528828676E-2</v>
      </c>
    </row>
    <row r="54" spans="2:6" x14ac:dyDescent="0.25">
      <c r="B54" s="1" t="s">
        <v>11</v>
      </c>
      <c r="C54" s="13"/>
      <c r="D54" s="13"/>
      <c r="E54" s="13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5"/>
  <sheetViews>
    <sheetView showGridLines="0" zoomScaleNormal="100" workbookViewId="0">
      <selection activeCell="B22" sqref="B22:E23"/>
    </sheetView>
  </sheetViews>
  <sheetFormatPr baseColWidth="10" defaultRowHeight="15" x14ac:dyDescent="0.25"/>
  <cols>
    <col min="2" max="2" width="71.5703125" customWidth="1"/>
    <col min="5" max="5" width="12.7109375" customWidth="1"/>
  </cols>
  <sheetData>
    <row r="2" spans="2:6" ht="52.5" customHeight="1" x14ac:dyDescent="0.25">
      <c r="B2" s="43" t="s">
        <v>15</v>
      </c>
      <c r="C2" s="43"/>
      <c r="D2" s="43"/>
      <c r="E2" s="43"/>
      <c r="F2" s="43"/>
    </row>
    <row r="5" spans="2:6" ht="38.25" x14ac:dyDescent="0.25">
      <c r="B5" s="10" t="s">
        <v>9</v>
      </c>
      <c r="C5" s="10" t="s">
        <v>6</v>
      </c>
      <c r="D5" s="10" t="s">
        <v>7</v>
      </c>
      <c r="E5" s="14" t="s">
        <v>12</v>
      </c>
      <c r="F5" s="14" t="s">
        <v>10</v>
      </c>
    </row>
    <row r="6" spans="2:6" x14ac:dyDescent="0.25">
      <c r="B6" s="3" t="s">
        <v>0</v>
      </c>
      <c r="C6" s="4">
        <f>SUM(C7:C7)</f>
        <v>200000</v>
      </c>
      <c r="D6" s="4">
        <f>SUM(D7:D7)</f>
        <v>200000</v>
      </c>
      <c r="E6" s="4">
        <f>SUM(E7:E7)</f>
        <v>0</v>
      </c>
      <c r="F6" s="7">
        <f t="shared" ref="F6:F24" si="0">E6/D6</f>
        <v>0</v>
      </c>
    </row>
    <row r="7" spans="2:6" x14ac:dyDescent="0.25">
      <c r="B7" s="19" t="s">
        <v>26</v>
      </c>
      <c r="C7" s="20">
        <v>200000</v>
      </c>
      <c r="D7" s="20">
        <v>200000</v>
      </c>
      <c r="E7" s="20">
        <v>0</v>
      </c>
      <c r="F7" s="39">
        <f t="shared" si="0"/>
        <v>0</v>
      </c>
    </row>
    <row r="8" spans="2:6" x14ac:dyDescent="0.25">
      <c r="B8" s="3" t="s">
        <v>1</v>
      </c>
      <c r="C8" s="4">
        <f>SUM(C9:C9)</f>
        <v>850000</v>
      </c>
      <c r="D8" s="4">
        <f>SUM(D9:D9)</f>
        <v>850000</v>
      </c>
      <c r="E8" s="4">
        <f>SUM(E9:E9)</f>
        <v>0</v>
      </c>
      <c r="F8" s="7">
        <f t="shared" si="0"/>
        <v>0</v>
      </c>
    </row>
    <row r="9" spans="2:6" x14ac:dyDescent="0.25">
      <c r="B9" s="19" t="s">
        <v>25</v>
      </c>
      <c r="C9" s="20">
        <v>850000</v>
      </c>
      <c r="D9" s="20">
        <v>850000</v>
      </c>
      <c r="E9" s="20">
        <v>0</v>
      </c>
      <c r="F9" s="39">
        <f t="shared" si="0"/>
        <v>0</v>
      </c>
    </row>
    <row r="10" spans="2:6" x14ac:dyDescent="0.25">
      <c r="B10" s="3" t="s">
        <v>2</v>
      </c>
      <c r="C10" s="4">
        <f>+SUM(C11:C17)</f>
        <v>44051544</v>
      </c>
      <c r="D10" s="4">
        <f>+SUM(D11:D17)</f>
        <v>47517353</v>
      </c>
      <c r="E10" s="4">
        <f>+SUM(E11:E17)</f>
        <v>1884483.4799999997</v>
      </c>
      <c r="F10" s="7">
        <f t="shared" si="0"/>
        <v>3.9658848000224248E-2</v>
      </c>
    </row>
    <row r="11" spans="2:6" x14ac:dyDescent="0.25">
      <c r="B11" s="15" t="s">
        <v>17</v>
      </c>
      <c r="C11" s="16">
        <v>19800</v>
      </c>
      <c r="D11" s="16">
        <v>56640</v>
      </c>
      <c r="E11" s="16">
        <v>0</v>
      </c>
      <c r="F11" s="37">
        <f t="shared" si="0"/>
        <v>0</v>
      </c>
    </row>
    <row r="12" spans="2:6" x14ac:dyDescent="0.25">
      <c r="B12" s="17" t="s">
        <v>18</v>
      </c>
      <c r="C12" s="18">
        <v>0</v>
      </c>
      <c r="D12" s="18">
        <v>62100</v>
      </c>
      <c r="E12" s="18">
        <v>0</v>
      </c>
      <c r="F12" s="38">
        <f t="shared" si="0"/>
        <v>0</v>
      </c>
    </row>
    <row r="13" spans="2:6" x14ac:dyDescent="0.25">
      <c r="B13" s="17" t="s">
        <v>19</v>
      </c>
      <c r="C13" s="18">
        <v>0</v>
      </c>
      <c r="D13" s="18">
        <v>235274</v>
      </c>
      <c r="E13" s="18">
        <v>0</v>
      </c>
      <c r="F13" s="38">
        <f t="shared" si="0"/>
        <v>0</v>
      </c>
    </row>
    <row r="14" spans="2:6" x14ac:dyDescent="0.25">
      <c r="B14" s="17" t="s">
        <v>20</v>
      </c>
      <c r="C14" s="18">
        <v>0</v>
      </c>
      <c r="D14" s="18">
        <v>24999</v>
      </c>
      <c r="E14" s="18">
        <v>0</v>
      </c>
      <c r="F14" s="38">
        <f t="shared" si="0"/>
        <v>0</v>
      </c>
    </row>
    <row r="15" spans="2:6" x14ac:dyDescent="0.25">
      <c r="B15" s="17" t="s">
        <v>27</v>
      </c>
      <c r="C15" s="18">
        <v>0</v>
      </c>
      <c r="D15" s="18">
        <v>3000</v>
      </c>
      <c r="E15" s="18">
        <v>0</v>
      </c>
      <c r="F15" s="38">
        <f t="shared" si="0"/>
        <v>0</v>
      </c>
    </row>
    <row r="16" spans="2:6" x14ac:dyDescent="0.25">
      <c r="B16" s="17" t="s">
        <v>25</v>
      </c>
      <c r="C16" s="18">
        <v>6315313</v>
      </c>
      <c r="D16" s="18">
        <v>11448972</v>
      </c>
      <c r="E16" s="18">
        <v>134620</v>
      </c>
      <c r="F16" s="38">
        <f t="shared" si="0"/>
        <v>1.1758260916351267E-2</v>
      </c>
    </row>
    <row r="17" spans="2:6" x14ac:dyDescent="0.25">
      <c r="B17" s="17" t="s">
        <v>26</v>
      </c>
      <c r="C17" s="18">
        <v>37716431</v>
      </c>
      <c r="D17" s="18">
        <v>35686368</v>
      </c>
      <c r="E17" s="18">
        <v>1749863.4799999997</v>
      </c>
      <c r="F17" s="38">
        <f t="shared" si="0"/>
        <v>4.9034507518389087E-2</v>
      </c>
    </row>
    <row r="18" spans="2:6" x14ac:dyDescent="0.25">
      <c r="B18" s="3" t="s">
        <v>4</v>
      </c>
      <c r="C18" s="4">
        <f>+SUM(C19:C20)</f>
        <v>2292838</v>
      </c>
      <c r="D18" s="4">
        <f>+SUM(D19:D20)</f>
        <v>2576126</v>
      </c>
      <c r="E18" s="4">
        <f>+SUM(E19:E20)</f>
        <v>22083</v>
      </c>
      <c r="F18" s="7">
        <f t="shared" si="0"/>
        <v>8.5721738765883338E-3</v>
      </c>
    </row>
    <row r="19" spans="2:6" x14ac:dyDescent="0.25">
      <c r="B19" s="15" t="s">
        <v>25</v>
      </c>
      <c r="C19" s="16">
        <v>2266573</v>
      </c>
      <c r="D19" s="16">
        <v>2348495</v>
      </c>
      <c r="E19" s="16">
        <v>22083</v>
      </c>
      <c r="F19" s="37">
        <f t="shared" si="0"/>
        <v>9.40304322555509E-3</v>
      </c>
    </row>
    <row r="20" spans="2:6" x14ac:dyDescent="0.25">
      <c r="B20" s="17" t="s">
        <v>26</v>
      </c>
      <c r="C20" s="18">
        <v>26265</v>
      </c>
      <c r="D20" s="18">
        <v>227631</v>
      </c>
      <c r="E20" s="18">
        <v>0</v>
      </c>
      <c r="F20" s="38">
        <f t="shared" si="0"/>
        <v>0</v>
      </c>
    </row>
    <row r="21" spans="2:6" x14ac:dyDescent="0.25">
      <c r="B21" s="3" t="s">
        <v>5</v>
      </c>
      <c r="C21" s="4">
        <f>+SUM(C22:C23)</f>
        <v>1916019</v>
      </c>
      <c r="D21" s="4">
        <f>+SUM(D22:D23)</f>
        <v>2064922</v>
      </c>
      <c r="E21" s="4">
        <f>+SUM(E22:E23)</f>
        <v>9297</v>
      </c>
      <c r="F21" s="7">
        <f t="shared" si="0"/>
        <v>4.5023492412788477E-3</v>
      </c>
    </row>
    <row r="22" spans="2:6" x14ac:dyDescent="0.25">
      <c r="B22" s="17" t="s">
        <v>25</v>
      </c>
      <c r="C22" s="18">
        <v>1219223</v>
      </c>
      <c r="D22" s="18">
        <v>1374313</v>
      </c>
      <c r="E22" s="18">
        <v>0</v>
      </c>
      <c r="F22" s="38">
        <f t="shared" si="0"/>
        <v>0</v>
      </c>
    </row>
    <row r="23" spans="2:6" x14ac:dyDescent="0.25">
      <c r="B23" s="17" t="s">
        <v>26</v>
      </c>
      <c r="C23" s="18">
        <v>696796</v>
      </c>
      <c r="D23" s="18">
        <v>690609</v>
      </c>
      <c r="E23" s="18">
        <v>9297</v>
      </c>
      <c r="F23" s="38">
        <f t="shared" si="0"/>
        <v>1.346203133755859E-2</v>
      </c>
    </row>
    <row r="24" spans="2:6" x14ac:dyDescent="0.25">
      <c r="B24" s="5" t="s">
        <v>8</v>
      </c>
      <c r="C24" s="6">
        <f>+C21+C18+C10+C8+C6</f>
        <v>49310401</v>
      </c>
      <c r="D24" s="6">
        <f>+D21+D18+D10+D8+D6</f>
        <v>53208401</v>
      </c>
      <c r="E24" s="6">
        <f>+E21+E18+E10+E8+E6</f>
        <v>1915863.4799999997</v>
      </c>
      <c r="F24" s="9">
        <f t="shared" si="0"/>
        <v>3.6006785469835857E-2</v>
      </c>
    </row>
    <row r="25" spans="2:6" x14ac:dyDescent="0.25">
      <c r="B25" s="1" t="s">
        <v>11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10" sqref="B10"/>
    </sheetView>
  </sheetViews>
  <sheetFormatPr baseColWidth="10" defaultRowHeight="15" x14ac:dyDescent="0.25"/>
  <cols>
    <col min="2" max="2" width="68.140625" customWidth="1"/>
    <col min="5" max="5" width="13.42578125" customWidth="1"/>
  </cols>
  <sheetData>
    <row r="2" spans="2:6" ht="70.5" customHeight="1" x14ac:dyDescent="0.25">
      <c r="B2" s="43" t="s">
        <v>16</v>
      </c>
      <c r="C2" s="43"/>
      <c r="D2" s="43"/>
      <c r="E2" s="43"/>
      <c r="F2" s="43"/>
    </row>
    <row r="5" spans="2:6" ht="38.25" x14ac:dyDescent="0.25">
      <c r="B5" s="10" t="s">
        <v>9</v>
      </c>
      <c r="C5" s="10" t="s">
        <v>6</v>
      </c>
      <c r="D5" s="10" t="s">
        <v>7</v>
      </c>
      <c r="E5" s="14" t="s">
        <v>12</v>
      </c>
      <c r="F5" s="14" t="s">
        <v>10</v>
      </c>
    </row>
    <row r="6" spans="2:6" x14ac:dyDescent="0.25">
      <c r="B6" s="3" t="s">
        <v>5</v>
      </c>
      <c r="C6" s="4">
        <f>+SUM(C7:C8)</f>
        <v>28656068</v>
      </c>
      <c r="D6" s="4">
        <f t="shared" ref="D6:E6" si="0">+SUM(D7:D8)</f>
        <v>28656068</v>
      </c>
      <c r="E6" s="4">
        <f t="shared" si="0"/>
        <v>534094.84</v>
      </c>
      <c r="F6" s="7">
        <f>E6/D6</f>
        <v>1.8638106246816555E-2</v>
      </c>
    </row>
    <row r="7" spans="2:6" x14ac:dyDescent="0.25">
      <c r="B7" s="15" t="s">
        <v>17</v>
      </c>
      <c r="C7" s="16">
        <v>7506078</v>
      </c>
      <c r="D7" s="16">
        <v>7506078</v>
      </c>
      <c r="E7" s="16">
        <v>0</v>
      </c>
      <c r="F7" s="37">
        <f>E7/D7</f>
        <v>0</v>
      </c>
    </row>
    <row r="8" spans="2:6" x14ac:dyDescent="0.25">
      <c r="B8" s="19" t="s">
        <v>18</v>
      </c>
      <c r="C8" s="20">
        <v>21149990</v>
      </c>
      <c r="D8" s="20">
        <v>21149990</v>
      </c>
      <c r="E8" s="20">
        <v>534094.84</v>
      </c>
      <c r="F8" s="39">
        <f>E8/D8</f>
        <v>2.5252723050932884E-2</v>
      </c>
    </row>
    <row r="9" spans="2:6" x14ac:dyDescent="0.25">
      <c r="B9" s="5" t="s">
        <v>8</v>
      </c>
      <c r="C9" s="6">
        <f>+C6</f>
        <v>28656068</v>
      </c>
      <c r="D9" s="6">
        <f t="shared" ref="D9:E9" si="1">+D6</f>
        <v>28656068</v>
      </c>
      <c r="E9" s="6">
        <f t="shared" si="1"/>
        <v>534094.84</v>
      </c>
      <c r="F9" s="9">
        <f>E9/D9</f>
        <v>1.8638106246816555E-2</v>
      </c>
    </row>
    <row r="10" spans="2:6" x14ac:dyDescent="0.25">
      <c r="B10" s="1" t="s">
        <v>11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showGridLines="0" workbookViewId="0">
      <selection activeCell="D12" sqref="D12"/>
    </sheetView>
  </sheetViews>
  <sheetFormatPr baseColWidth="10" defaultRowHeight="15" x14ac:dyDescent="0.25"/>
  <cols>
    <col min="2" max="2" width="85.28515625" bestFit="1" customWidth="1"/>
  </cols>
  <sheetData>
    <row r="2" spans="2:6" ht="60" customHeight="1" x14ac:dyDescent="0.25">
      <c r="B2" s="43" t="s">
        <v>29</v>
      </c>
      <c r="C2" s="43"/>
      <c r="D2" s="43"/>
      <c r="E2" s="43"/>
      <c r="F2" s="43"/>
    </row>
    <row r="5" spans="2:6" ht="38.25" x14ac:dyDescent="0.25">
      <c r="B5" s="10" t="s">
        <v>9</v>
      </c>
      <c r="C5" s="10" t="s">
        <v>6</v>
      </c>
      <c r="D5" s="10" t="s">
        <v>7</v>
      </c>
      <c r="E5" s="14" t="s">
        <v>12</v>
      </c>
      <c r="F5" s="14" t="s">
        <v>10</v>
      </c>
    </row>
    <row r="6" spans="2:6" x14ac:dyDescent="0.25">
      <c r="B6" s="3" t="s">
        <v>2</v>
      </c>
      <c r="C6" s="4">
        <f>+C7+C8</f>
        <v>0</v>
      </c>
      <c r="D6" s="4">
        <f>+D7+D8</f>
        <v>3875632</v>
      </c>
      <c r="E6" s="4">
        <f>+E7+E8</f>
        <v>0</v>
      </c>
      <c r="F6" s="7">
        <f t="shared" ref="F6:F12" si="0">E6/D6</f>
        <v>0</v>
      </c>
    </row>
    <row r="7" spans="2:6" x14ac:dyDescent="0.25">
      <c r="B7" s="41" t="s">
        <v>19</v>
      </c>
      <c r="C7" s="18">
        <v>0</v>
      </c>
      <c r="D7" s="18">
        <v>3709216</v>
      </c>
      <c r="E7" s="18">
        <v>0</v>
      </c>
      <c r="F7" s="38">
        <f t="shared" si="0"/>
        <v>0</v>
      </c>
    </row>
    <row r="8" spans="2:6" x14ac:dyDescent="0.25">
      <c r="B8" s="41" t="s">
        <v>25</v>
      </c>
      <c r="C8" s="18">
        <v>0</v>
      </c>
      <c r="D8" s="18">
        <v>166416</v>
      </c>
      <c r="E8" s="18">
        <v>0</v>
      </c>
      <c r="F8" s="38">
        <f t="shared" si="0"/>
        <v>0</v>
      </c>
    </row>
    <row r="9" spans="2:6" x14ac:dyDescent="0.25">
      <c r="B9" s="3" t="s">
        <v>5</v>
      </c>
      <c r="C9" s="4">
        <f>+C10+C11</f>
        <v>0</v>
      </c>
      <c r="D9" s="4">
        <f t="shared" ref="D9:E9" si="1">+D10+D11</f>
        <v>1587020</v>
      </c>
      <c r="E9" s="4">
        <f t="shared" si="1"/>
        <v>0</v>
      </c>
      <c r="F9" s="7">
        <f t="shared" si="0"/>
        <v>0</v>
      </c>
    </row>
    <row r="10" spans="2:6" x14ac:dyDescent="0.25">
      <c r="B10" s="40" t="s">
        <v>19</v>
      </c>
      <c r="C10" s="16">
        <v>0</v>
      </c>
      <c r="D10" s="16">
        <v>837902</v>
      </c>
      <c r="E10" s="16">
        <v>0</v>
      </c>
      <c r="F10" s="37">
        <f t="shared" si="0"/>
        <v>0</v>
      </c>
    </row>
    <row r="11" spans="2:6" x14ac:dyDescent="0.25">
      <c r="B11" s="41" t="s">
        <v>23</v>
      </c>
      <c r="C11" s="18">
        <v>0</v>
      </c>
      <c r="D11" s="18">
        <v>749118</v>
      </c>
      <c r="E11" s="18">
        <v>0</v>
      </c>
      <c r="F11" s="38">
        <f t="shared" si="0"/>
        <v>0</v>
      </c>
    </row>
    <row r="12" spans="2:6" x14ac:dyDescent="0.25">
      <c r="B12" s="5" t="s">
        <v>8</v>
      </c>
      <c r="C12" s="6">
        <f>+C9+C6</f>
        <v>0</v>
      </c>
      <c r="D12" s="6">
        <f t="shared" ref="D12:E12" si="2">+D9+D6</f>
        <v>5462652</v>
      </c>
      <c r="E12" s="6">
        <f t="shared" si="2"/>
        <v>0</v>
      </c>
      <c r="F12" s="9">
        <f t="shared" si="0"/>
        <v>0</v>
      </c>
    </row>
    <row r="13" spans="2:6" x14ac:dyDescent="0.25">
      <c r="B13" s="1" t="s">
        <v>11</v>
      </c>
    </row>
  </sheetData>
  <mergeCells count="1">
    <mergeCell ref="B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workbookViewId="0">
      <selection activeCell="D7" sqref="D7"/>
    </sheetView>
  </sheetViews>
  <sheetFormatPr baseColWidth="10" defaultRowHeight="15" x14ac:dyDescent="0.25"/>
  <cols>
    <col min="2" max="2" width="85.28515625" bestFit="1" customWidth="1"/>
  </cols>
  <sheetData>
    <row r="2" spans="2:6" ht="60" customHeight="1" x14ac:dyDescent="0.25">
      <c r="B2" s="43" t="s">
        <v>30</v>
      </c>
      <c r="C2" s="43"/>
      <c r="D2" s="43"/>
      <c r="E2" s="43"/>
      <c r="F2" s="43"/>
    </row>
    <row r="5" spans="2:6" ht="38.25" x14ac:dyDescent="0.25">
      <c r="B5" s="10" t="s">
        <v>9</v>
      </c>
      <c r="C5" s="10" t="s">
        <v>6</v>
      </c>
      <c r="D5" s="10" t="s">
        <v>7</v>
      </c>
      <c r="E5" s="14" t="s">
        <v>12</v>
      </c>
      <c r="F5" s="14" t="s">
        <v>10</v>
      </c>
    </row>
    <row r="6" spans="2:6" x14ac:dyDescent="0.25">
      <c r="B6" s="3" t="s">
        <v>5</v>
      </c>
      <c r="C6" s="4">
        <f>+C7</f>
        <v>500000000</v>
      </c>
      <c r="D6" s="4">
        <f t="shared" ref="D6:E6" si="0">+D7</f>
        <v>500000000</v>
      </c>
      <c r="E6" s="4">
        <f t="shared" si="0"/>
        <v>0</v>
      </c>
      <c r="F6" s="7">
        <f t="shared" ref="F6:F8" si="1">E6/D6</f>
        <v>0</v>
      </c>
    </row>
    <row r="7" spans="2:6" x14ac:dyDescent="0.25">
      <c r="B7" s="40" t="s">
        <v>26</v>
      </c>
      <c r="C7" s="16">
        <v>500000000</v>
      </c>
      <c r="D7" s="16">
        <v>500000000</v>
      </c>
      <c r="E7" s="16">
        <v>0</v>
      </c>
      <c r="F7" s="37">
        <f t="shared" si="1"/>
        <v>0</v>
      </c>
    </row>
    <row r="8" spans="2:6" x14ac:dyDescent="0.25">
      <c r="B8" s="5" t="s">
        <v>8</v>
      </c>
      <c r="C8" s="6">
        <f>+C6</f>
        <v>500000000</v>
      </c>
      <c r="D8" s="6">
        <f t="shared" ref="D8:E8" si="2">+D6</f>
        <v>500000000</v>
      </c>
      <c r="E8" s="6">
        <f t="shared" si="2"/>
        <v>0</v>
      </c>
      <c r="F8" s="9">
        <f t="shared" si="1"/>
        <v>0</v>
      </c>
    </row>
    <row r="9" spans="2:6" x14ac:dyDescent="0.25">
      <c r="B9" s="1" t="s">
        <v>11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TODA FUENTE</vt:lpstr>
      <vt:lpstr>RO</vt:lpstr>
      <vt:lpstr>RDR</vt:lpstr>
      <vt:lpstr>ROOC</vt:lpstr>
      <vt:lpstr>DYT</vt:lpstr>
      <vt:lpstr>RD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2015-03-27T14:23:03Z</dcterms:modified>
</cp:coreProperties>
</file>