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15" windowHeight="11310"/>
  </bookViews>
  <sheets>
    <sheet name="TODA FUENTE" sheetId="1" r:id="rId1"/>
    <sheet name="RO" sheetId="2" r:id="rId2"/>
    <sheet name="RDR" sheetId="3" r:id="rId3"/>
    <sheet name="ROOC" sheetId="4" r:id="rId4"/>
    <sheet name="DYT" sheetId="5" r:id="rId5"/>
    <sheet name="RD" sheetId="6" r:id="rId6"/>
  </sheets>
  <definedNames>
    <definedName name="_xlnm.Print_Area" localSheetId="4">DYT!$B$2:$F$13</definedName>
    <definedName name="_xlnm.Print_Area" localSheetId="5">RD!$B$2:$F$9</definedName>
    <definedName name="_xlnm.Print_Area" localSheetId="2">RDR!$B$2:$F$25</definedName>
    <definedName name="_xlnm.Print_Area" localSheetId="1">RO!$B$2:$F$54</definedName>
    <definedName name="_xlnm.Print_Area" localSheetId="3">ROOC!$B$2:$F$10</definedName>
    <definedName name="_xlnm.Print_Area" localSheetId="0">'TODA FUENTE'!$B$2:$F$54</definedName>
  </definedNames>
  <calcPr calcId="145621"/>
</workbook>
</file>

<file path=xl/calcChain.xml><?xml version="1.0" encoding="utf-8"?>
<calcChain xmlns="http://schemas.openxmlformats.org/spreadsheetml/2006/main">
  <c r="E8" i="6" l="1"/>
  <c r="D8" i="6"/>
  <c r="C8" i="6"/>
  <c r="F7" i="6"/>
  <c r="E6" i="6"/>
  <c r="D6" i="6"/>
  <c r="C6" i="6"/>
  <c r="E12" i="5"/>
  <c r="D12" i="5"/>
  <c r="C12" i="5"/>
  <c r="F30" i="2"/>
  <c r="F28" i="1"/>
  <c r="F6" i="6" l="1"/>
  <c r="F8" i="6"/>
  <c r="E9" i="5"/>
  <c r="D9" i="5"/>
  <c r="C9" i="5"/>
  <c r="E6" i="5"/>
  <c r="D6" i="5"/>
  <c r="C6" i="5"/>
  <c r="F49" i="2"/>
  <c r="F48" i="2"/>
  <c r="F47" i="2"/>
  <c r="F46" i="2"/>
  <c r="F45" i="2"/>
  <c r="F44" i="2"/>
  <c r="F39" i="2"/>
  <c r="F38" i="2"/>
  <c r="F37" i="2"/>
  <c r="E42" i="1"/>
  <c r="D42" i="1"/>
  <c r="E35" i="1"/>
  <c r="D35" i="1"/>
  <c r="C35" i="1"/>
  <c r="E17" i="1"/>
  <c r="D17" i="1"/>
  <c r="C17" i="1"/>
  <c r="F50" i="1"/>
  <c r="F48" i="1"/>
  <c r="F47" i="1"/>
  <c r="F46" i="1"/>
  <c r="F45" i="1"/>
  <c r="F44" i="1"/>
  <c r="F41" i="1"/>
  <c r="F40" i="1"/>
  <c r="F39" i="1"/>
  <c r="F38" i="1"/>
  <c r="C42" i="1"/>
  <c r="F18" i="1"/>
  <c r="F19" i="1"/>
  <c r="C20" i="1"/>
  <c r="D20" i="1"/>
  <c r="E20" i="1"/>
  <c r="F21" i="1"/>
  <c r="F20" i="1" l="1"/>
  <c r="E6" i="4"/>
  <c r="E9" i="4" s="1"/>
  <c r="D6" i="4"/>
  <c r="D9" i="4" s="1"/>
  <c r="C6" i="4"/>
  <c r="C9" i="4" s="1"/>
  <c r="E21" i="3"/>
  <c r="D21" i="3"/>
  <c r="C21" i="3"/>
  <c r="E18" i="3"/>
  <c r="D18" i="3"/>
  <c r="C18" i="3"/>
  <c r="E10" i="3"/>
  <c r="D10" i="3"/>
  <c r="C10" i="3"/>
  <c r="E8" i="3"/>
  <c r="D8" i="3"/>
  <c r="C8" i="3"/>
  <c r="E6" i="3"/>
  <c r="D6" i="3"/>
  <c r="C6" i="3"/>
  <c r="E42" i="2"/>
  <c r="D42" i="2"/>
  <c r="C42" i="2"/>
  <c r="E35" i="2"/>
  <c r="D35" i="2"/>
  <c r="C35" i="2"/>
  <c r="E33" i="2"/>
  <c r="D33" i="2"/>
  <c r="C33" i="2"/>
  <c r="E20" i="2"/>
  <c r="D20" i="2"/>
  <c r="C20" i="2"/>
  <c r="E17" i="2"/>
  <c r="D17" i="2"/>
  <c r="C17" i="2"/>
  <c r="E6" i="2"/>
  <c r="D6" i="2"/>
  <c r="C6" i="2"/>
  <c r="F42" i="1"/>
  <c r="E33" i="1"/>
  <c r="D33" i="1"/>
  <c r="F33" i="1" s="1"/>
  <c r="C33" i="1"/>
  <c r="E6" i="1"/>
  <c r="D6" i="1"/>
  <c r="C6" i="1"/>
  <c r="F7" i="1"/>
  <c r="F8" i="1"/>
  <c r="F9" i="1"/>
  <c r="F10" i="1"/>
  <c r="F11" i="1"/>
  <c r="F12" i="1"/>
  <c r="F13" i="1"/>
  <c r="F14" i="1"/>
  <c r="F15" i="1"/>
  <c r="F16" i="1"/>
  <c r="F22" i="1"/>
  <c r="F23" i="1"/>
  <c r="F24" i="1"/>
  <c r="F25" i="1"/>
  <c r="F26" i="1"/>
  <c r="F27" i="1"/>
  <c r="F29" i="1"/>
  <c r="F30" i="1"/>
  <c r="F31" i="1"/>
  <c r="F32" i="1"/>
  <c r="F34" i="1"/>
  <c r="F36" i="1"/>
  <c r="F37" i="1"/>
  <c r="F43" i="1"/>
  <c r="F35" i="1" l="1"/>
  <c r="F17" i="1"/>
  <c r="E53" i="1"/>
  <c r="F6" i="1"/>
  <c r="D53" i="2"/>
  <c r="E53" i="2"/>
  <c r="C53" i="2"/>
  <c r="D53" i="1"/>
  <c r="C53" i="1"/>
  <c r="D24" i="3"/>
  <c r="E24" i="3"/>
  <c r="C24" i="3"/>
  <c r="F12" i="5"/>
  <c r="F11" i="5"/>
  <c r="F10" i="5"/>
  <c r="F9" i="5"/>
  <c r="F8" i="5"/>
  <c r="F7" i="5"/>
  <c r="F6" i="5"/>
  <c r="F9" i="4"/>
  <c r="F8" i="4"/>
  <c r="F7" i="4"/>
  <c r="F6" i="4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2" i="2"/>
  <c r="F51" i="2"/>
  <c r="F50" i="2"/>
  <c r="F43" i="2"/>
  <c r="F42" i="2"/>
  <c r="F41" i="2"/>
  <c r="F40" i="2"/>
  <c r="F36" i="2"/>
  <c r="F35" i="2"/>
  <c r="F34" i="2"/>
  <c r="F33" i="2"/>
  <c r="F32" i="2"/>
  <c r="F31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2" i="1"/>
  <c r="F51" i="1"/>
  <c r="F49" i="1"/>
  <c r="F24" i="3" l="1"/>
  <c r="F53" i="2"/>
  <c r="F53" i="1"/>
</calcChain>
</file>

<file path=xl/sharedStrings.xml><?xml version="1.0" encoding="utf-8"?>
<sst xmlns="http://schemas.openxmlformats.org/spreadsheetml/2006/main" count="171" uniqueCount="31">
  <si>
    <t>1. PERSONAL Y OBLIGACIONES SOCIALES</t>
  </si>
  <si>
    <t>2. PENSIONES Y OTRAS PRESTACIONES SOCIALES</t>
  </si>
  <si>
    <t>3. BIENES Y SERVICIOS</t>
  </si>
  <si>
    <t>4. DONACIONES Y TRANSFERENCIAS</t>
  </si>
  <si>
    <t>5. OTROS GASTOS</t>
  </si>
  <si>
    <t>6. ADQUISICION DE ACTIVOS NO FINANCIEROS</t>
  </si>
  <si>
    <t>PIA</t>
  </si>
  <si>
    <t>PIM</t>
  </si>
  <si>
    <t>TOTAL</t>
  </si>
  <si>
    <t>GENERICAS DE GASTOS / PROGRAMAS PRESUPUESTALES</t>
  </si>
  <si>
    <t>%
DE EJECUCION</t>
  </si>
  <si>
    <t>Fuente:  Base de Datos MEF al cierre del mes de Febrero</t>
  </si>
  <si>
    <t>EJECUCION DE LOS PROGRAMAS PRESUPUESTALES AL MES DE FEBRERO DEL AÑO FISCAL 2015 DEL PLIEGO 011 MINSA - TODA FUENTE</t>
  </si>
  <si>
    <t>DEVENGADO
AL 28.02.15</t>
  </si>
  <si>
    <t>0001  PROGRAMA ARTICULADO NUTRICIONAL</t>
  </si>
  <si>
    <t>0002  SALUD MATERNO NEONATAL</t>
  </si>
  <si>
    <t>0016  TBC-VIH/SIDA</t>
  </si>
  <si>
    <t>0017  ENFERMEDADES METAXENICAS Y ZOONOSIS</t>
  </si>
  <si>
    <t>0018  ENFERMEDADES NO TRANSMISIBLES</t>
  </si>
  <si>
    <t>0024  PREVENCION Y CONTROL DEL CANCER</t>
  </si>
  <si>
    <t>0068  REDUCCION DE VULNERABILIDAD Y ATENCION DE EMERGENCIAS POR DESASTRES</t>
  </si>
  <si>
    <t>0104  REDUCCION DE LA MORTALIDAD POR EMERGENCIAS Y URGENCIAS MEDICAS</t>
  </si>
  <si>
    <t>9001  ACCIONES CENTRALES</t>
  </si>
  <si>
    <t>9002  ASIGNACIONES PRESUPUESTARIAS QUE NO RESULTAN EN PRODUCTOS</t>
  </si>
  <si>
    <t>0129  PREVENCION Y MANEJO DE CONDICIONES SECUNDARIAS DE SALUD EN PERSONAS CON DISCAPACIDAD</t>
  </si>
  <si>
    <t>0131  CONTROL Y PREVENCION EN SALUD MENTAL</t>
  </si>
  <si>
    <t>EJECUCION DE LOS PROGRAMAS PRESUPUESTALES AL MES DE FEBRERO DEL AÑO FISCAL 2015 DEL PLIEGO 011 MINSA - RECURSOS DETERMINADOS</t>
  </si>
  <si>
    <t>EJECUCION DE LOS PROGRAMAS PRESUPUESTALES AL MES DE FEBRERO DEL AÑO FISCAL 2015 DEL PLIEGO 011 MINSA - DONACIONES Y TRANSFERENCIAS</t>
  </si>
  <si>
    <t>EJECUCION DE LOS PROGRAMAS PRESUPUESTALES AL MES DE FEBRERO DEL AÑO FISCAL 2015 DEL PLIEGO 011 MINSA - RECURSOS POR OPERACIONES OFICIALES DE CREDITO</t>
  </si>
  <si>
    <t>EJECUCION DE LOS PROGRAMAS PRESUPUESTALES AL MES DE FEBRERO DEL AÑO FISCAL 2015 DEL PLIEGO 011 MINSA - RECURSOS DIRECTAMENTE RECAUDADOS</t>
  </si>
  <si>
    <t>EJECUCION DE LOS PROGRAMAS PRESUPUESTALES AL MES DE FEBRERO DEL AÑO FISCAL 2015 DEL PLIEGO 011 MINSA - RECURSOS ORDINARIOS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</si>
</sst>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3" fontId="2" fillId="0" borderId="1" xfId="2" applyNumberFormat="1" applyBorder="1" applyAlignment="1">
      <alignment vertical="center"/>
    </xf>
    <xf numFmtId="3" fontId="3" fillId="2" borderId="1" xfId="2" applyNumberFormat="1" applyFont="1" applyFill="1" applyBorder="1" applyAlignment="1">
      <alignment horizontal="left" vertical="center"/>
    </xf>
    <xf numFmtId="3" fontId="3" fillId="2" borderId="1" xfId="2" applyNumberFormat="1" applyFont="1" applyFill="1" applyBorder="1" applyAlignment="1">
      <alignment vertical="center"/>
    </xf>
    <xf numFmtId="3" fontId="3" fillId="3" borderId="2" xfId="2" applyNumberFormat="1" applyFont="1" applyFill="1" applyBorder="1" applyAlignment="1">
      <alignment horizontal="center" vertical="center"/>
    </xf>
    <xf numFmtId="3" fontId="3" fillId="3" borderId="1" xfId="2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3" fontId="3" fillId="3" borderId="1" xfId="2" applyNumberFormat="1" applyFont="1" applyFill="1" applyBorder="1" applyAlignment="1">
      <alignment horizontal="center" vertical="center"/>
    </xf>
    <xf numFmtId="3" fontId="3" fillId="3" borderId="3" xfId="2" applyNumberFormat="1" applyFont="1" applyFill="1" applyBorder="1" applyAlignment="1">
      <alignment horizontal="center" vertical="center"/>
    </xf>
    <xf numFmtId="3" fontId="3" fillId="3" borderId="3" xfId="2" applyNumberFormat="1" applyFont="1" applyFill="1" applyBorder="1" applyAlignment="1">
      <alignment horizontal="center" vertical="center" wrapText="1"/>
    </xf>
    <xf numFmtId="0" fontId="4" fillId="0" borderId="0" xfId="3" applyAlignment="1">
      <alignment vertical="center"/>
    </xf>
    <xf numFmtId="3" fontId="3" fillId="3" borderId="1" xfId="2" applyNumberFormat="1" applyFont="1" applyFill="1" applyBorder="1" applyAlignment="1">
      <alignment horizontal="center" vertical="center" wrapText="1"/>
    </xf>
    <xf numFmtId="3" fontId="4" fillId="0" borderId="4" xfId="3" applyNumberFormat="1" applyBorder="1" applyAlignment="1">
      <alignment horizontal="left" vertical="center" indent="3"/>
    </xf>
    <xf numFmtId="3" fontId="4" fillId="0" borderId="4" xfId="3" applyNumberFormat="1" applyBorder="1" applyAlignment="1">
      <alignment vertical="center"/>
    </xf>
    <xf numFmtId="3" fontId="4" fillId="0" borderId="5" xfId="3" applyNumberFormat="1" applyBorder="1" applyAlignment="1">
      <alignment horizontal="left" vertical="center" indent="3"/>
    </xf>
    <xf numFmtId="3" fontId="4" fillId="0" borderId="5" xfId="3" applyNumberFormat="1" applyBorder="1" applyAlignment="1">
      <alignment vertical="center"/>
    </xf>
    <xf numFmtId="3" fontId="4" fillId="0" borderId="6" xfId="3" applyNumberFormat="1" applyBorder="1" applyAlignment="1">
      <alignment horizontal="left" vertical="center" indent="3"/>
    </xf>
    <xf numFmtId="3" fontId="4" fillId="0" borderId="6" xfId="3" applyNumberFormat="1" applyBorder="1" applyAlignment="1">
      <alignment vertical="center"/>
    </xf>
    <xf numFmtId="3" fontId="4" fillId="0" borderId="1" xfId="3" applyNumberFormat="1" applyBorder="1" applyAlignment="1">
      <alignment horizontal="left" vertical="center" indent="3"/>
    </xf>
    <xf numFmtId="3" fontId="4" fillId="0" borderId="1" xfId="3" applyNumberFormat="1" applyBorder="1" applyAlignment="1">
      <alignment vertical="center"/>
    </xf>
    <xf numFmtId="3" fontId="2" fillId="0" borderId="4" xfId="2" applyNumberFormat="1" applyBorder="1" applyAlignment="1">
      <alignment horizontal="left" vertical="center" indent="4"/>
    </xf>
    <xf numFmtId="3" fontId="2" fillId="0" borderId="4" xfId="2" applyNumberForma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3" fontId="2" fillId="0" borderId="5" xfId="2" applyNumberFormat="1" applyBorder="1" applyAlignment="1">
      <alignment horizontal="left" vertical="center" indent="4"/>
    </xf>
    <xf numFmtId="3" fontId="2" fillId="0" borderId="5" xfId="2" applyNumberFormat="1" applyBorder="1" applyAlignment="1">
      <alignment vertical="center"/>
    </xf>
    <xf numFmtId="164" fontId="2" fillId="0" borderId="5" xfId="1" applyNumberFormat="1" applyFont="1" applyBorder="1" applyAlignment="1">
      <alignment vertical="center"/>
    </xf>
    <xf numFmtId="3" fontId="2" fillId="0" borderId="6" xfId="2" applyNumberFormat="1" applyBorder="1" applyAlignment="1">
      <alignment horizontal="left" vertical="center" indent="4"/>
    </xf>
    <xf numFmtId="3" fontId="2" fillId="0" borderId="6" xfId="2" applyNumberFormat="1" applyBorder="1" applyAlignment="1">
      <alignment vertical="center"/>
    </xf>
    <xf numFmtId="164" fontId="2" fillId="0" borderId="6" xfId="1" applyNumberFormat="1" applyFont="1" applyBorder="1" applyAlignment="1">
      <alignment vertical="center"/>
    </xf>
    <xf numFmtId="3" fontId="2" fillId="0" borderId="1" xfId="2" applyNumberFormat="1" applyBorder="1" applyAlignment="1">
      <alignment horizontal="left" vertical="center" indent="4"/>
    </xf>
    <xf numFmtId="164" fontId="0" fillId="0" borderId="4" xfId="1" applyNumberFormat="1" applyFont="1" applyBorder="1" applyAlignment="1">
      <alignment vertical="center"/>
    </xf>
    <xf numFmtId="164" fontId="0" fillId="0" borderId="5" xfId="1" applyNumberFormat="1" applyFont="1" applyBorder="1" applyAlignment="1">
      <alignment vertical="center"/>
    </xf>
    <xf numFmtId="164" fontId="0" fillId="0" borderId="6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0" fillId="0" borderId="4" xfId="1" applyNumberFormat="1" applyFont="1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3" fontId="4" fillId="0" borderId="4" xfId="3" applyNumberFormat="1" applyBorder="1" applyAlignment="1">
      <alignment horizontal="left" vertical="center" indent="4"/>
    </xf>
    <xf numFmtId="3" fontId="4" fillId="0" borderId="5" xfId="3" applyNumberFormat="1" applyBorder="1" applyAlignment="1">
      <alignment horizontal="left" vertical="center" indent="4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5"/>
  <sheetViews>
    <sheetView showGridLines="0" tabSelected="1" zoomScaleNormal="100" workbookViewId="0">
      <selection activeCell="C53" sqref="C53"/>
    </sheetView>
  </sheetViews>
  <sheetFormatPr baseColWidth="10" defaultRowHeight="15" x14ac:dyDescent="0.25"/>
  <cols>
    <col min="1" max="1" width="11.42578125" style="1"/>
    <col min="2" max="2" width="85.28515625" style="1" bestFit="1" customWidth="1"/>
    <col min="3" max="4" width="12.7109375" style="1" bestFit="1" customWidth="1"/>
    <col min="5" max="5" width="14.42578125" style="1" customWidth="1"/>
    <col min="6" max="16384" width="11.42578125" style="1"/>
  </cols>
  <sheetData>
    <row r="2" spans="2:6" ht="51.75" customHeight="1" x14ac:dyDescent="0.25">
      <c r="B2" s="43" t="s">
        <v>12</v>
      </c>
      <c r="C2" s="43"/>
      <c r="D2" s="43"/>
      <c r="E2" s="43"/>
      <c r="F2" s="43"/>
    </row>
    <row r="5" spans="2:6" ht="38.25" x14ac:dyDescent="0.25">
      <c r="B5" s="10" t="s">
        <v>9</v>
      </c>
      <c r="C5" s="11" t="s">
        <v>6</v>
      </c>
      <c r="D5" s="11" t="s">
        <v>7</v>
      </c>
      <c r="E5" s="14" t="s">
        <v>13</v>
      </c>
      <c r="F5" s="12" t="s">
        <v>10</v>
      </c>
    </row>
    <row r="6" spans="2:6" x14ac:dyDescent="0.25">
      <c r="B6" s="3" t="s">
        <v>0</v>
      </c>
      <c r="C6" s="4">
        <f>SUM(C7:C16)</f>
        <v>999959044</v>
      </c>
      <c r="D6" s="4">
        <f>SUM(D7:D16)</f>
        <v>986056032</v>
      </c>
      <c r="E6" s="4">
        <f>SUM(E7:E16)</f>
        <v>92502110.73999998</v>
      </c>
      <c r="F6" s="7">
        <f>E6/D6</f>
        <v>9.3810197126809908E-2</v>
      </c>
    </row>
    <row r="7" spans="2:6" x14ac:dyDescent="0.25">
      <c r="B7" s="23" t="s">
        <v>14</v>
      </c>
      <c r="C7" s="24">
        <v>0</v>
      </c>
      <c r="D7" s="24">
        <v>842891</v>
      </c>
      <c r="E7" s="24">
        <v>133546.72</v>
      </c>
      <c r="F7" s="25">
        <f t="shared" ref="F7:F53" si="0">E7/D7</f>
        <v>0.15843889660703461</v>
      </c>
    </row>
    <row r="8" spans="2:6" x14ac:dyDescent="0.25">
      <c r="B8" s="26" t="s">
        <v>15</v>
      </c>
      <c r="C8" s="27">
        <v>0</v>
      </c>
      <c r="D8" s="27">
        <v>198156</v>
      </c>
      <c r="E8" s="27">
        <v>20747.689999999999</v>
      </c>
      <c r="F8" s="28">
        <f t="shared" si="0"/>
        <v>0.10470381921314519</v>
      </c>
    </row>
    <row r="9" spans="2:6" x14ac:dyDescent="0.25">
      <c r="B9" s="26" t="s">
        <v>16</v>
      </c>
      <c r="C9" s="27">
        <v>0</v>
      </c>
      <c r="D9" s="27">
        <v>463129</v>
      </c>
      <c r="E9" s="27">
        <v>80207.78</v>
      </c>
      <c r="F9" s="28">
        <f t="shared" si="0"/>
        <v>0.17318669312437787</v>
      </c>
    </row>
    <row r="10" spans="2:6" x14ac:dyDescent="0.25">
      <c r="B10" s="26" t="s">
        <v>17</v>
      </c>
      <c r="C10" s="27">
        <v>0</v>
      </c>
      <c r="D10" s="27">
        <v>442071</v>
      </c>
      <c r="E10" s="27">
        <v>54655.95</v>
      </c>
      <c r="F10" s="28">
        <f t="shared" si="0"/>
        <v>0.12363613537191989</v>
      </c>
    </row>
    <row r="11" spans="2:6" x14ac:dyDescent="0.25">
      <c r="B11" s="26" t="s">
        <v>18</v>
      </c>
      <c r="C11" s="27">
        <v>0</v>
      </c>
      <c r="D11" s="27">
        <v>4074129</v>
      </c>
      <c r="E11" s="27">
        <v>403170.89</v>
      </c>
      <c r="F11" s="28">
        <f t="shared" si="0"/>
        <v>9.8958793400994421E-2</v>
      </c>
    </row>
    <row r="12" spans="2:6" x14ac:dyDescent="0.25">
      <c r="B12" s="26" t="s">
        <v>19</v>
      </c>
      <c r="C12" s="27">
        <v>0</v>
      </c>
      <c r="D12" s="27">
        <v>176089</v>
      </c>
      <c r="E12" s="27">
        <v>0</v>
      </c>
      <c r="F12" s="28">
        <f t="shared" si="0"/>
        <v>0</v>
      </c>
    </row>
    <row r="13" spans="2:6" x14ac:dyDescent="0.25">
      <c r="B13" s="26" t="s">
        <v>20</v>
      </c>
      <c r="C13" s="27">
        <v>203313</v>
      </c>
      <c r="D13" s="27">
        <v>278265</v>
      </c>
      <c r="E13" s="27">
        <v>28003.599999999999</v>
      </c>
      <c r="F13" s="28">
        <f t="shared" si="0"/>
        <v>0.10063644367778915</v>
      </c>
    </row>
    <row r="14" spans="2:6" x14ac:dyDescent="0.25">
      <c r="B14" s="26" t="s">
        <v>21</v>
      </c>
      <c r="C14" s="27">
        <v>0</v>
      </c>
      <c r="D14" s="27">
        <v>83727</v>
      </c>
      <c r="E14" s="27">
        <v>18744.519999999997</v>
      </c>
      <c r="F14" s="28">
        <f t="shared" si="0"/>
        <v>0.22387664672089047</v>
      </c>
    </row>
    <row r="15" spans="2:6" x14ac:dyDescent="0.25">
      <c r="B15" s="26" t="s">
        <v>22</v>
      </c>
      <c r="C15" s="27">
        <v>985456878</v>
      </c>
      <c r="D15" s="27">
        <v>961738596</v>
      </c>
      <c r="E15" s="27">
        <v>88712935.159999982</v>
      </c>
      <c r="F15" s="28">
        <f t="shared" si="0"/>
        <v>9.2242253278561337E-2</v>
      </c>
    </row>
    <row r="16" spans="2:6" x14ac:dyDescent="0.25">
      <c r="B16" s="26" t="s">
        <v>23</v>
      </c>
      <c r="C16" s="27">
        <v>14298853</v>
      </c>
      <c r="D16" s="27">
        <v>17758979</v>
      </c>
      <c r="E16" s="27">
        <v>3050098.4299999992</v>
      </c>
      <c r="F16" s="28">
        <f t="shared" si="0"/>
        <v>0.17174965013472898</v>
      </c>
    </row>
    <row r="17" spans="2:6" x14ac:dyDescent="0.25">
      <c r="B17" s="3" t="s">
        <v>1</v>
      </c>
      <c r="C17" s="4">
        <f>SUM(C18:C19)</f>
        <v>36160872</v>
      </c>
      <c r="D17" s="4">
        <f>SUM(D18:D19)</f>
        <v>47195296</v>
      </c>
      <c r="E17" s="4">
        <f>SUM(E18:E19)</f>
        <v>7905226.9899999993</v>
      </c>
      <c r="F17" s="7">
        <f t="shared" si="0"/>
        <v>0.16750031592131553</v>
      </c>
    </row>
    <row r="18" spans="2:6" x14ac:dyDescent="0.25">
      <c r="B18" s="23" t="s">
        <v>22</v>
      </c>
      <c r="C18" s="24">
        <v>850000</v>
      </c>
      <c r="D18" s="24">
        <v>1300641</v>
      </c>
      <c r="E18" s="24">
        <v>1676.43</v>
      </c>
      <c r="F18" s="25">
        <f t="shared" si="0"/>
        <v>1.2889259987959784E-3</v>
      </c>
    </row>
    <row r="19" spans="2:6" x14ac:dyDescent="0.25">
      <c r="B19" s="26" t="s">
        <v>23</v>
      </c>
      <c r="C19" s="27">
        <v>35310872</v>
      </c>
      <c r="D19" s="27">
        <v>45894655</v>
      </c>
      <c r="E19" s="27">
        <v>7903550.5599999996</v>
      </c>
      <c r="F19" s="28">
        <f t="shared" si="0"/>
        <v>0.17221069773811351</v>
      </c>
    </row>
    <row r="20" spans="2:6" x14ac:dyDescent="0.25">
      <c r="B20" s="3" t="s">
        <v>2</v>
      </c>
      <c r="C20" s="4">
        <f>SUM(C21:C32)</f>
        <v>1007651387</v>
      </c>
      <c r="D20" s="4">
        <f t="shared" ref="D20:E20" si="1">SUM(D21:D32)</f>
        <v>1016073752</v>
      </c>
      <c r="E20" s="4">
        <f t="shared" si="1"/>
        <v>30816547.579999998</v>
      </c>
      <c r="F20" s="7">
        <f t="shared" si="0"/>
        <v>3.0329046015943141E-2</v>
      </c>
    </row>
    <row r="21" spans="2:6" x14ac:dyDescent="0.25">
      <c r="B21" s="23" t="s">
        <v>14</v>
      </c>
      <c r="C21" s="24">
        <v>271004021</v>
      </c>
      <c r="D21" s="24">
        <v>269887011</v>
      </c>
      <c r="E21" s="24">
        <v>1771430.9499999997</v>
      </c>
      <c r="F21" s="25">
        <f t="shared" si="0"/>
        <v>6.5636020919880422E-3</v>
      </c>
    </row>
    <row r="22" spans="2:6" x14ac:dyDescent="0.25">
      <c r="B22" s="26" t="s">
        <v>15</v>
      </c>
      <c r="C22" s="27">
        <v>54126133</v>
      </c>
      <c r="D22" s="27">
        <v>54351939</v>
      </c>
      <c r="E22" s="27">
        <v>3288701.6</v>
      </c>
      <c r="F22" s="28">
        <f t="shared" si="0"/>
        <v>6.0507530375319273E-2</v>
      </c>
    </row>
    <row r="23" spans="2:6" x14ac:dyDescent="0.25">
      <c r="B23" s="26" t="s">
        <v>16</v>
      </c>
      <c r="C23" s="27">
        <v>81114770</v>
      </c>
      <c r="D23" s="27">
        <v>85888460</v>
      </c>
      <c r="E23" s="27">
        <v>6623683.1799999997</v>
      </c>
      <c r="F23" s="28">
        <f t="shared" si="0"/>
        <v>7.7119594180638462E-2</v>
      </c>
    </row>
    <row r="24" spans="2:6" x14ac:dyDescent="0.25">
      <c r="B24" s="26" t="s">
        <v>17</v>
      </c>
      <c r="C24" s="27">
        <v>29219967</v>
      </c>
      <c r="D24" s="27">
        <v>29515499</v>
      </c>
      <c r="E24" s="27">
        <v>196998.60999999996</v>
      </c>
      <c r="F24" s="28">
        <f t="shared" si="0"/>
        <v>6.6744123146960845E-3</v>
      </c>
    </row>
    <row r="25" spans="2:6" x14ac:dyDescent="0.25">
      <c r="B25" s="26" t="s">
        <v>18</v>
      </c>
      <c r="C25" s="27">
        <v>9598182</v>
      </c>
      <c r="D25" s="27">
        <v>10422909</v>
      </c>
      <c r="E25" s="27">
        <v>286432.49</v>
      </c>
      <c r="F25" s="28">
        <f t="shared" si="0"/>
        <v>2.7481050635671862E-2</v>
      </c>
    </row>
    <row r="26" spans="2:6" x14ac:dyDescent="0.25">
      <c r="B26" s="26" t="s">
        <v>19</v>
      </c>
      <c r="C26" s="27">
        <v>44082985</v>
      </c>
      <c r="D26" s="27">
        <v>44440505</v>
      </c>
      <c r="E26" s="27">
        <v>181584.85000000003</v>
      </c>
      <c r="F26" s="28">
        <f t="shared" si="0"/>
        <v>4.0860212997129537E-3</v>
      </c>
    </row>
    <row r="27" spans="2:6" x14ac:dyDescent="0.25">
      <c r="B27" s="26" t="s">
        <v>20</v>
      </c>
      <c r="C27" s="27">
        <v>26221868</v>
      </c>
      <c r="D27" s="27">
        <v>26335340</v>
      </c>
      <c r="E27" s="27">
        <v>694742.46</v>
      </c>
      <c r="F27" s="28">
        <f t="shared" si="0"/>
        <v>2.6380614793657494E-2</v>
      </c>
    </row>
    <row r="28" spans="2:6" x14ac:dyDescent="0.25">
      <c r="B28" s="26" t="s">
        <v>21</v>
      </c>
      <c r="C28" s="27">
        <v>15835576</v>
      </c>
      <c r="D28" s="27">
        <v>16137271</v>
      </c>
      <c r="E28" s="27">
        <v>79420.95</v>
      </c>
      <c r="F28" s="28">
        <f t="shared" ref="F28" si="2">E28/D28</f>
        <v>4.9215849445671447E-3</v>
      </c>
    </row>
    <row r="29" spans="2:6" x14ac:dyDescent="0.25">
      <c r="B29" s="26" t="s">
        <v>24</v>
      </c>
      <c r="C29" s="27">
        <v>11033753</v>
      </c>
      <c r="D29" s="27">
        <v>11069689</v>
      </c>
      <c r="E29" s="27">
        <v>16360</v>
      </c>
      <c r="F29" s="28">
        <f t="shared" si="0"/>
        <v>1.4779096323302308E-3</v>
      </c>
    </row>
    <row r="30" spans="2:6" x14ac:dyDescent="0.25">
      <c r="B30" s="26" t="s">
        <v>25</v>
      </c>
      <c r="C30" s="27">
        <v>26037333</v>
      </c>
      <c r="D30" s="27">
        <v>26037333</v>
      </c>
      <c r="E30" s="27">
        <v>0</v>
      </c>
      <c r="F30" s="28">
        <f t="shared" si="0"/>
        <v>0</v>
      </c>
    </row>
    <row r="31" spans="2:6" x14ac:dyDescent="0.25">
      <c r="B31" s="26" t="s">
        <v>22</v>
      </c>
      <c r="C31" s="27">
        <v>166132073</v>
      </c>
      <c r="D31" s="27">
        <v>165251417</v>
      </c>
      <c r="E31" s="27">
        <v>11303857.9</v>
      </c>
      <c r="F31" s="28">
        <f t="shared" si="0"/>
        <v>6.840399982772917E-2</v>
      </c>
    </row>
    <row r="32" spans="2:6" x14ac:dyDescent="0.25">
      <c r="B32" s="29" t="s">
        <v>23</v>
      </c>
      <c r="C32" s="30">
        <v>273244726</v>
      </c>
      <c r="D32" s="30">
        <v>276736379</v>
      </c>
      <c r="E32" s="30">
        <v>6373334.5899999961</v>
      </c>
      <c r="F32" s="31">
        <f t="shared" si="0"/>
        <v>2.3030346111452143E-2</v>
      </c>
    </row>
    <row r="33" spans="2:6" x14ac:dyDescent="0.25">
      <c r="B33" s="3" t="s">
        <v>3</v>
      </c>
      <c r="C33" s="4">
        <f>+C34</f>
        <v>312913996</v>
      </c>
      <c r="D33" s="4">
        <f t="shared" ref="D33:E33" si="3">+D34</f>
        <v>312913996</v>
      </c>
      <c r="E33" s="4">
        <f t="shared" si="3"/>
        <v>0</v>
      </c>
      <c r="F33" s="7">
        <f t="shared" si="0"/>
        <v>0</v>
      </c>
    </row>
    <row r="34" spans="2:6" x14ac:dyDescent="0.25">
      <c r="B34" s="32" t="s">
        <v>23</v>
      </c>
      <c r="C34" s="2">
        <v>312913996</v>
      </c>
      <c r="D34" s="2">
        <v>312913996</v>
      </c>
      <c r="E34" s="2">
        <v>0</v>
      </c>
      <c r="F34" s="8">
        <f t="shared" si="0"/>
        <v>0</v>
      </c>
    </row>
    <row r="35" spans="2:6" x14ac:dyDescent="0.25">
      <c r="B35" s="3" t="s">
        <v>4</v>
      </c>
      <c r="C35" s="4">
        <f>+SUM(C36:C41)</f>
        <v>13517838</v>
      </c>
      <c r="D35" s="4">
        <f t="shared" ref="D35:E35" si="4">+SUM(D36:D41)</f>
        <v>23349551</v>
      </c>
      <c r="E35" s="4">
        <f t="shared" si="4"/>
        <v>9626895.0500000007</v>
      </c>
      <c r="F35" s="7">
        <f t="shared" si="0"/>
        <v>0.41229465397428844</v>
      </c>
    </row>
    <row r="36" spans="2:6" x14ac:dyDescent="0.25">
      <c r="B36" s="23" t="s">
        <v>14</v>
      </c>
      <c r="C36" s="24">
        <v>795100</v>
      </c>
      <c r="D36" s="24">
        <v>3219838</v>
      </c>
      <c r="E36" s="24">
        <v>744420</v>
      </c>
      <c r="F36" s="25">
        <f t="shared" si="0"/>
        <v>0.23119796710269275</v>
      </c>
    </row>
    <row r="37" spans="2:6" x14ac:dyDescent="0.25">
      <c r="B37" s="26" t="s">
        <v>15</v>
      </c>
      <c r="C37" s="27">
        <v>0</v>
      </c>
      <c r="D37" s="27">
        <v>120100</v>
      </c>
      <c r="E37" s="27">
        <v>28178</v>
      </c>
      <c r="F37" s="28">
        <f t="shared" si="0"/>
        <v>0.23462114904246462</v>
      </c>
    </row>
    <row r="38" spans="2:6" x14ac:dyDescent="0.25">
      <c r="B38" s="26" t="s">
        <v>16</v>
      </c>
      <c r="C38" s="27">
        <v>0</v>
      </c>
      <c r="D38" s="27">
        <v>698650</v>
      </c>
      <c r="E38" s="27">
        <v>411112</v>
      </c>
      <c r="F38" s="28">
        <f t="shared" ref="F38:F41" si="5">E38/D38</f>
        <v>0.588437701281042</v>
      </c>
    </row>
    <row r="39" spans="2:6" x14ac:dyDescent="0.25">
      <c r="B39" s="26" t="s">
        <v>17</v>
      </c>
      <c r="C39" s="27">
        <v>0</v>
      </c>
      <c r="D39" s="27">
        <v>123125</v>
      </c>
      <c r="E39" s="27">
        <v>0</v>
      </c>
      <c r="F39" s="28">
        <f t="shared" si="5"/>
        <v>0</v>
      </c>
    </row>
    <row r="40" spans="2:6" x14ac:dyDescent="0.25">
      <c r="B40" s="26" t="s">
        <v>22</v>
      </c>
      <c r="C40" s="27">
        <v>2271473</v>
      </c>
      <c r="D40" s="27">
        <v>8297791</v>
      </c>
      <c r="E40" s="27">
        <v>5499401.6600000001</v>
      </c>
      <c r="F40" s="28">
        <f t="shared" si="5"/>
        <v>0.66275490187689712</v>
      </c>
    </row>
    <row r="41" spans="2:6" x14ac:dyDescent="0.25">
      <c r="B41" s="26" t="s">
        <v>23</v>
      </c>
      <c r="C41" s="27">
        <v>10451265</v>
      </c>
      <c r="D41" s="27">
        <v>10890047</v>
      </c>
      <c r="E41" s="27">
        <v>2943783.39</v>
      </c>
      <c r="F41" s="28">
        <f t="shared" si="5"/>
        <v>0.27031870385867024</v>
      </c>
    </row>
    <row r="42" spans="2:6" x14ac:dyDescent="0.25">
      <c r="B42" s="3" t="s">
        <v>5</v>
      </c>
      <c r="C42" s="4">
        <f>SUM(C43:C52)</f>
        <v>1380837857</v>
      </c>
      <c r="D42" s="4">
        <f>SUM(D43:D52)</f>
        <v>1499196993</v>
      </c>
      <c r="E42" s="4">
        <f>SUM(E43:E52)</f>
        <v>24888366.170000002</v>
      </c>
      <c r="F42" s="7">
        <f t="shared" si="0"/>
        <v>1.6601131329777155E-2</v>
      </c>
    </row>
    <row r="43" spans="2:6" x14ac:dyDescent="0.25">
      <c r="B43" s="23" t="s">
        <v>14</v>
      </c>
      <c r="C43" s="24">
        <v>32516078</v>
      </c>
      <c r="D43" s="24">
        <v>32516078</v>
      </c>
      <c r="E43" s="24">
        <v>12000</v>
      </c>
      <c r="F43" s="25">
        <f t="shared" si="0"/>
        <v>3.6904819824826353E-4</v>
      </c>
    </row>
    <row r="44" spans="2:6" x14ac:dyDescent="0.25">
      <c r="B44" s="26" t="s">
        <v>15</v>
      </c>
      <c r="C44" s="27">
        <v>89029789</v>
      </c>
      <c r="D44" s="27">
        <v>91665913</v>
      </c>
      <c r="E44" s="27">
        <v>12666730.33</v>
      </c>
      <c r="F44" s="28">
        <f t="shared" ref="F44:F48" si="6">E44/D44</f>
        <v>0.13818364881174533</v>
      </c>
    </row>
    <row r="45" spans="2:6" x14ac:dyDescent="0.25">
      <c r="B45" s="26" t="s">
        <v>16</v>
      </c>
      <c r="C45" s="27">
        <v>25000000</v>
      </c>
      <c r="D45" s="27">
        <v>25837902</v>
      </c>
      <c r="E45" s="27">
        <v>0</v>
      </c>
      <c r="F45" s="28">
        <f t="shared" si="6"/>
        <v>0</v>
      </c>
    </row>
    <row r="46" spans="2:6" x14ac:dyDescent="0.25">
      <c r="B46" s="26" t="s">
        <v>17</v>
      </c>
      <c r="C46" s="27">
        <v>25000000</v>
      </c>
      <c r="D46" s="27">
        <v>25000000</v>
      </c>
      <c r="E46" s="27">
        <v>0</v>
      </c>
      <c r="F46" s="28">
        <f t="shared" si="6"/>
        <v>0</v>
      </c>
    </row>
    <row r="47" spans="2:6" x14ac:dyDescent="0.25">
      <c r="B47" s="26" t="s">
        <v>18</v>
      </c>
      <c r="C47" s="27">
        <v>25000000</v>
      </c>
      <c r="D47" s="27">
        <v>25000000</v>
      </c>
      <c r="E47" s="27">
        <v>0</v>
      </c>
      <c r="F47" s="28">
        <f t="shared" si="6"/>
        <v>0</v>
      </c>
    </row>
    <row r="48" spans="2:6" x14ac:dyDescent="0.25">
      <c r="B48" s="26" t="s">
        <v>19</v>
      </c>
      <c r="C48" s="27">
        <v>25000000</v>
      </c>
      <c r="D48" s="27">
        <v>25000000</v>
      </c>
      <c r="E48" s="27">
        <v>0</v>
      </c>
      <c r="F48" s="28">
        <f t="shared" si="6"/>
        <v>0</v>
      </c>
    </row>
    <row r="49" spans="2:6" x14ac:dyDescent="0.25">
      <c r="B49" s="26" t="s">
        <v>20</v>
      </c>
      <c r="C49" s="27">
        <v>53876189</v>
      </c>
      <c r="D49" s="27">
        <v>145967404</v>
      </c>
      <c r="E49" s="27">
        <v>435075.17000000004</v>
      </c>
      <c r="F49" s="28">
        <f t="shared" si="0"/>
        <v>2.9806323746087863E-3</v>
      </c>
    </row>
    <row r="50" spans="2:6" x14ac:dyDescent="0.25">
      <c r="B50" s="26" t="s">
        <v>21</v>
      </c>
      <c r="C50" s="27">
        <v>0</v>
      </c>
      <c r="D50" s="27">
        <v>20116334</v>
      </c>
      <c r="E50" s="27">
        <v>0</v>
      </c>
      <c r="F50" s="28">
        <f t="shared" ref="F50" si="7">E50/D50</f>
        <v>0</v>
      </c>
    </row>
    <row r="51" spans="2:6" x14ac:dyDescent="0.25">
      <c r="B51" s="26" t="s">
        <v>22</v>
      </c>
      <c r="C51" s="27">
        <v>1219223</v>
      </c>
      <c r="D51" s="27">
        <v>3262591</v>
      </c>
      <c r="E51" s="27">
        <v>449</v>
      </c>
      <c r="F51" s="28">
        <f t="shared" si="0"/>
        <v>1.3762068245759274E-4</v>
      </c>
    </row>
    <row r="52" spans="2:6" x14ac:dyDescent="0.25">
      <c r="B52" s="26" t="s">
        <v>23</v>
      </c>
      <c r="C52" s="27">
        <v>1104196578</v>
      </c>
      <c r="D52" s="27">
        <v>1104830771</v>
      </c>
      <c r="E52" s="27">
        <v>11774111.67</v>
      </c>
      <c r="F52" s="28">
        <f t="shared" si="0"/>
        <v>1.0656936771722119E-2</v>
      </c>
    </row>
    <row r="53" spans="2:6" x14ac:dyDescent="0.25">
      <c r="B53" s="5" t="s">
        <v>8</v>
      </c>
      <c r="C53" s="6">
        <f>+C42+C35+C33+C20+C17+C6</f>
        <v>3751040994</v>
      </c>
      <c r="D53" s="6">
        <f>+D42+D35+D33+D20+D17+D6</f>
        <v>3884785620</v>
      </c>
      <c r="E53" s="6">
        <f>+E42+E35+E33+E20+E17+E6</f>
        <v>165739146.52999997</v>
      </c>
      <c r="F53" s="9">
        <f t="shared" si="0"/>
        <v>4.2663653221101029E-2</v>
      </c>
    </row>
    <row r="54" spans="2:6" x14ac:dyDescent="0.25">
      <c r="B54" s="1" t="s">
        <v>11</v>
      </c>
      <c r="C54" s="42"/>
      <c r="D54" s="42"/>
      <c r="E54" s="42"/>
    </row>
    <row r="55" spans="2:6" x14ac:dyDescent="0.25">
      <c r="C55" s="42"/>
      <c r="D55" s="42"/>
      <c r="E55" s="42"/>
      <c r="F55" s="42"/>
    </row>
  </sheetData>
  <mergeCells count="1">
    <mergeCell ref="B2:F2"/>
  </mergeCell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4"/>
  <sheetViews>
    <sheetView showGridLines="0" zoomScaleNormal="100" workbookViewId="0">
      <selection activeCell="B3" sqref="B3"/>
    </sheetView>
  </sheetViews>
  <sheetFormatPr baseColWidth="10" defaultRowHeight="15" x14ac:dyDescent="0.25"/>
  <cols>
    <col min="1" max="1" width="11.42578125" style="1"/>
    <col min="2" max="2" width="71.28515625" style="1" customWidth="1"/>
    <col min="3" max="4" width="12.7109375" style="1" bestFit="1" customWidth="1"/>
    <col min="5" max="5" width="19.28515625" style="1" bestFit="1" customWidth="1"/>
    <col min="6" max="16384" width="11.42578125" style="1"/>
  </cols>
  <sheetData>
    <row r="2" spans="2:6" ht="43.5" customHeight="1" x14ac:dyDescent="0.25">
      <c r="B2" s="43" t="s">
        <v>30</v>
      </c>
      <c r="C2" s="43"/>
      <c r="D2" s="43"/>
      <c r="E2" s="43"/>
      <c r="F2" s="43"/>
    </row>
    <row r="5" spans="2:6" ht="38.25" x14ac:dyDescent="0.25">
      <c r="B5" s="10" t="s">
        <v>9</v>
      </c>
      <c r="C5" s="10" t="s">
        <v>6</v>
      </c>
      <c r="D5" s="10" t="s">
        <v>7</v>
      </c>
      <c r="E5" s="14" t="s">
        <v>13</v>
      </c>
      <c r="F5" s="14" t="s">
        <v>10</v>
      </c>
    </row>
    <row r="6" spans="2:6" x14ac:dyDescent="0.25">
      <c r="B6" s="3" t="s">
        <v>0</v>
      </c>
      <c r="C6" s="4">
        <f>SUM(C7:C16)</f>
        <v>999759044</v>
      </c>
      <c r="D6" s="4">
        <f>SUM(D7:D16)</f>
        <v>985856032</v>
      </c>
      <c r="E6" s="4">
        <f>SUM(E7:E16)</f>
        <v>92494480.73999998</v>
      </c>
      <c r="F6" s="7">
        <f t="shared" ref="F6:F28" si="0">E6/D6</f>
        <v>9.3821488876379852E-2</v>
      </c>
    </row>
    <row r="7" spans="2:6" x14ac:dyDescent="0.25">
      <c r="B7" s="15" t="s">
        <v>14</v>
      </c>
      <c r="C7" s="16">
        <v>0</v>
      </c>
      <c r="D7" s="16">
        <v>842891</v>
      </c>
      <c r="E7" s="16">
        <v>133546.72</v>
      </c>
      <c r="F7" s="33">
        <f t="shared" si="0"/>
        <v>0.15843889660703461</v>
      </c>
    </row>
    <row r="8" spans="2:6" x14ac:dyDescent="0.25">
      <c r="B8" s="17" t="s">
        <v>15</v>
      </c>
      <c r="C8" s="18">
        <v>0</v>
      </c>
      <c r="D8" s="18">
        <v>198156</v>
      </c>
      <c r="E8" s="18">
        <v>20747.689999999999</v>
      </c>
      <c r="F8" s="34">
        <f t="shared" si="0"/>
        <v>0.10470381921314519</v>
      </c>
    </row>
    <row r="9" spans="2:6" x14ac:dyDescent="0.25">
      <c r="B9" s="17" t="s">
        <v>16</v>
      </c>
      <c r="C9" s="18">
        <v>0</v>
      </c>
      <c r="D9" s="18">
        <v>463129</v>
      </c>
      <c r="E9" s="18">
        <v>80207.78</v>
      </c>
      <c r="F9" s="34">
        <f t="shared" si="0"/>
        <v>0.17318669312437787</v>
      </c>
    </row>
    <row r="10" spans="2:6" x14ac:dyDescent="0.25">
      <c r="B10" s="17" t="s">
        <v>17</v>
      </c>
      <c r="C10" s="18">
        <v>0</v>
      </c>
      <c r="D10" s="18">
        <v>442071</v>
      </c>
      <c r="E10" s="18">
        <v>54655.95</v>
      </c>
      <c r="F10" s="34">
        <f t="shared" si="0"/>
        <v>0.12363613537191989</v>
      </c>
    </row>
    <row r="11" spans="2:6" x14ac:dyDescent="0.25">
      <c r="B11" s="17" t="s">
        <v>18</v>
      </c>
      <c r="C11" s="18">
        <v>0</v>
      </c>
      <c r="D11" s="18">
        <v>4074129</v>
      </c>
      <c r="E11" s="18">
        <v>403170.89</v>
      </c>
      <c r="F11" s="34">
        <f t="shared" si="0"/>
        <v>9.8958793400994421E-2</v>
      </c>
    </row>
    <row r="12" spans="2:6" x14ac:dyDescent="0.25">
      <c r="B12" s="17" t="s">
        <v>19</v>
      </c>
      <c r="C12" s="18">
        <v>0</v>
      </c>
      <c r="D12" s="18">
        <v>176089</v>
      </c>
      <c r="E12" s="18">
        <v>0</v>
      </c>
      <c r="F12" s="34">
        <f t="shared" si="0"/>
        <v>0</v>
      </c>
    </row>
    <row r="13" spans="2:6" x14ac:dyDescent="0.25">
      <c r="B13" s="17" t="s">
        <v>20</v>
      </c>
      <c r="C13" s="18">
        <v>203313</v>
      </c>
      <c r="D13" s="18">
        <v>278265</v>
      </c>
      <c r="E13" s="18">
        <v>28003.599999999999</v>
      </c>
      <c r="F13" s="34">
        <f t="shared" si="0"/>
        <v>0.10063644367778915</v>
      </c>
    </row>
    <row r="14" spans="2:6" x14ac:dyDescent="0.25">
      <c r="B14" s="17" t="s">
        <v>21</v>
      </c>
      <c r="C14" s="18">
        <v>0</v>
      </c>
      <c r="D14" s="18">
        <v>83727</v>
      </c>
      <c r="E14" s="18">
        <v>18744.519999999997</v>
      </c>
      <c r="F14" s="34">
        <f t="shared" si="0"/>
        <v>0.22387664672089047</v>
      </c>
    </row>
    <row r="15" spans="2:6" x14ac:dyDescent="0.25">
      <c r="B15" s="17" t="s">
        <v>22</v>
      </c>
      <c r="C15" s="18">
        <v>985456878</v>
      </c>
      <c r="D15" s="18">
        <v>961738596</v>
      </c>
      <c r="E15" s="18">
        <v>88712935.159999982</v>
      </c>
      <c r="F15" s="34">
        <f t="shared" si="0"/>
        <v>9.2242253278561337E-2</v>
      </c>
    </row>
    <row r="16" spans="2:6" x14ac:dyDescent="0.25">
      <c r="B16" s="17" t="s">
        <v>23</v>
      </c>
      <c r="C16" s="18">
        <v>14098853</v>
      </c>
      <c r="D16" s="18">
        <v>17558979</v>
      </c>
      <c r="E16" s="18">
        <v>3042468.4299999992</v>
      </c>
      <c r="F16" s="34">
        <f t="shared" si="0"/>
        <v>0.17327137471945261</v>
      </c>
    </row>
    <row r="17" spans="2:6" x14ac:dyDescent="0.25">
      <c r="B17" s="3" t="s">
        <v>1</v>
      </c>
      <c r="C17" s="4">
        <f>SUM(C18:C19)</f>
        <v>35310872</v>
      </c>
      <c r="D17" s="4">
        <f>SUM(D18:D19)</f>
        <v>46345296</v>
      </c>
      <c r="E17" s="4">
        <f>SUM(E18:E19)</f>
        <v>7905226.9899999993</v>
      </c>
      <c r="F17" s="7">
        <f t="shared" si="0"/>
        <v>0.17057237027895991</v>
      </c>
    </row>
    <row r="18" spans="2:6" x14ac:dyDescent="0.25">
      <c r="B18" s="15" t="s">
        <v>22</v>
      </c>
      <c r="C18" s="16">
        <v>0</v>
      </c>
      <c r="D18" s="16">
        <v>450641</v>
      </c>
      <c r="E18" s="16">
        <v>1676.43</v>
      </c>
      <c r="F18" s="33">
        <f t="shared" si="0"/>
        <v>3.720100922907592E-3</v>
      </c>
    </row>
    <row r="19" spans="2:6" x14ac:dyDescent="0.25">
      <c r="B19" s="17" t="s">
        <v>23</v>
      </c>
      <c r="C19" s="18">
        <v>35310872</v>
      </c>
      <c r="D19" s="18">
        <v>45894655</v>
      </c>
      <c r="E19" s="18">
        <v>7903550.5599999996</v>
      </c>
      <c r="F19" s="34">
        <f t="shared" si="0"/>
        <v>0.17221069773811351</v>
      </c>
    </row>
    <row r="20" spans="2:6" x14ac:dyDescent="0.25">
      <c r="B20" s="3" t="s">
        <v>2</v>
      </c>
      <c r="C20" s="4">
        <f>SUM(C21:C32)</f>
        <v>963599843</v>
      </c>
      <c r="D20" s="4">
        <f t="shared" ref="D20:E20" si="1">SUM(D21:D32)</f>
        <v>964680767</v>
      </c>
      <c r="E20" s="4">
        <f t="shared" si="1"/>
        <v>26916390.359999999</v>
      </c>
      <c r="F20" s="7">
        <f t="shared" si="0"/>
        <v>2.7901862751659897E-2</v>
      </c>
    </row>
    <row r="21" spans="2:6" x14ac:dyDescent="0.25">
      <c r="B21" s="15" t="s">
        <v>14</v>
      </c>
      <c r="C21" s="16">
        <v>270984221</v>
      </c>
      <c r="D21" s="16">
        <v>269830371</v>
      </c>
      <c r="E21" s="16">
        <v>1771430.9499999997</v>
      </c>
      <c r="F21" s="33">
        <f t="shared" si="0"/>
        <v>6.5649798554366576E-3</v>
      </c>
    </row>
    <row r="22" spans="2:6" x14ac:dyDescent="0.25">
      <c r="B22" s="17" t="s">
        <v>15</v>
      </c>
      <c r="C22" s="18">
        <v>54126133</v>
      </c>
      <c r="D22" s="18">
        <v>54289839</v>
      </c>
      <c r="E22" s="18">
        <v>3288701.6</v>
      </c>
      <c r="F22" s="34">
        <f t="shared" si="0"/>
        <v>6.0576742546611717E-2</v>
      </c>
    </row>
    <row r="23" spans="2:6" x14ac:dyDescent="0.25">
      <c r="B23" s="17" t="s">
        <v>16</v>
      </c>
      <c r="C23" s="18">
        <v>81114770</v>
      </c>
      <c r="D23" s="18">
        <v>81943970</v>
      </c>
      <c r="E23" s="18">
        <v>6534410.7799999993</v>
      </c>
      <c r="F23" s="34">
        <f t="shared" si="0"/>
        <v>7.9742423756134828E-2</v>
      </c>
    </row>
    <row r="24" spans="2:6" x14ac:dyDescent="0.25">
      <c r="B24" s="17" t="s">
        <v>17</v>
      </c>
      <c r="C24" s="18">
        <v>29219967</v>
      </c>
      <c r="D24" s="18">
        <v>29490500</v>
      </c>
      <c r="E24" s="18">
        <v>196998.60999999996</v>
      </c>
      <c r="F24" s="34">
        <f t="shared" si="0"/>
        <v>6.6800701920957583E-3</v>
      </c>
    </row>
    <row r="25" spans="2:6" x14ac:dyDescent="0.25">
      <c r="B25" s="17" t="s">
        <v>18</v>
      </c>
      <c r="C25" s="18">
        <v>9598182</v>
      </c>
      <c r="D25" s="18">
        <v>10422909</v>
      </c>
      <c r="E25" s="18">
        <v>286432.49</v>
      </c>
      <c r="F25" s="34">
        <f t="shared" si="0"/>
        <v>2.7481050635671862E-2</v>
      </c>
    </row>
    <row r="26" spans="2:6" x14ac:dyDescent="0.25">
      <c r="B26" s="17" t="s">
        <v>19</v>
      </c>
      <c r="C26" s="18">
        <v>44082985</v>
      </c>
      <c r="D26" s="18">
        <v>44440505</v>
      </c>
      <c r="E26" s="18">
        <v>181584.85000000003</v>
      </c>
      <c r="F26" s="34">
        <f t="shared" si="0"/>
        <v>4.0860212997129537E-3</v>
      </c>
    </row>
    <row r="27" spans="2:6" x14ac:dyDescent="0.25">
      <c r="B27" s="17" t="s">
        <v>20</v>
      </c>
      <c r="C27" s="18">
        <v>26221868</v>
      </c>
      <c r="D27" s="18">
        <v>26335340</v>
      </c>
      <c r="E27" s="18">
        <v>694742.46</v>
      </c>
      <c r="F27" s="34">
        <f t="shared" si="0"/>
        <v>2.6380614793657494E-2</v>
      </c>
    </row>
    <row r="28" spans="2:6" x14ac:dyDescent="0.25">
      <c r="B28" s="17" t="s">
        <v>21</v>
      </c>
      <c r="C28" s="18">
        <v>15835576</v>
      </c>
      <c r="D28" s="18">
        <v>16137271</v>
      </c>
      <c r="E28" s="18">
        <v>79420.95</v>
      </c>
      <c r="F28" s="34">
        <f t="shared" si="0"/>
        <v>4.9215849445671447E-3</v>
      </c>
    </row>
    <row r="29" spans="2:6" x14ac:dyDescent="0.25">
      <c r="B29" s="17" t="s">
        <v>24</v>
      </c>
      <c r="C29" s="18">
        <v>11033753</v>
      </c>
      <c r="D29" s="18">
        <v>11066689</v>
      </c>
      <c r="E29" s="18">
        <v>16360</v>
      </c>
      <c r="F29" s="34">
        <f t="shared" ref="F29:F53" si="2">E29/D29</f>
        <v>1.4783102696750581E-3</v>
      </c>
    </row>
    <row r="30" spans="2:6" x14ac:dyDescent="0.25">
      <c r="B30" s="17" t="s">
        <v>25</v>
      </c>
      <c r="C30" s="18">
        <v>26037333</v>
      </c>
      <c r="D30" s="18">
        <v>26037333</v>
      </c>
      <c r="E30" s="18">
        <v>0</v>
      </c>
      <c r="F30" s="34">
        <f t="shared" ref="F30" si="3">E30/D30</f>
        <v>0</v>
      </c>
    </row>
    <row r="31" spans="2:6" x14ac:dyDescent="0.25">
      <c r="B31" s="17" t="s">
        <v>22</v>
      </c>
      <c r="C31" s="18">
        <v>159816760</v>
      </c>
      <c r="D31" s="18">
        <v>153636029</v>
      </c>
      <c r="E31" s="18">
        <v>10929691.929999998</v>
      </c>
      <c r="F31" s="34">
        <f t="shared" si="2"/>
        <v>7.1140161595819415E-2</v>
      </c>
    </row>
    <row r="32" spans="2:6" x14ac:dyDescent="0.25">
      <c r="B32" s="19" t="s">
        <v>23</v>
      </c>
      <c r="C32" s="20">
        <v>235528295</v>
      </c>
      <c r="D32" s="20">
        <v>241050011</v>
      </c>
      <c r="E32" s="20">
        <v>2936615.74</v>
      </c>
      <c r="F32" s="35">
        <f t="shared" si="2"/>
        <v>1.2182599485548251E-2</v>
      </c>
    </row>
    <row r="33" spans="2:6" x14ac:dyDescent="0.25">
      <c r="B33" s="3" t="s">
        <v>3</v>
      </c>
      <c r="C33" s="4">
        <f>+C34</f>
        <v>312913996</v>
      </c>
      <c r="D33" s="4">
        <f t="shared" ref="D33:E33" si="4">+D34</f>
        <v>312913996</v>
      </c>
      <c r="E33" s="4">
        <f t="shared" si="4"/>
        <v>0</v>
      </c>
      <c r="F33" s="7">
        <f t="shared" si="2"/>
        <v>0</v>
      </c>
    </row>
    <row r="34" spans="2:6" x14ac:dyDescent="0.25">
      <c r="B34" s="21" t="s">
        <v>23</v>
      </c>
      <c r="C34" s="22">
        <v>312913996</v>
      </c>
      <c r="D34" s="22">
        <v>312913996</v>
      </c>
      <c r="E34" s="22">
        <v>0</v>
      </c>
      <c r="F34" s="36">
        <f t="shared" si="2"/>
        <v>0</v>
      </c>
    </row>
    <row r="35" spans="2:6" x14ac:dyDescent="0.25">
      <c r="B35" s="3" t="s">
        <v>4</v>
      </c>
      <c r="C35" s="4">
        <f>+SUM(C36:C41)</f>
        <v>11225000</v>
      </c>
      <c r="D35" s="4">
        <f t="shared" ref="D35:E35" si="5">+SUM(D36:D41)</f>
        <v>20773425</v>
      </c>
      <c r="E35" s="4">
        <f t="shared" si="5"/>
        <v>9464275.5</v>
      </c>
      <c r="F35" s="7">
        <f t="shared" si="2"/>
        <v>0.45559533394228441</v>
      </c>
    </row>
    <row r="36" spans="2:6" x14ac:dyDescent="0.25">
      <c r="B36" s="15" t="s">
        <v>14</v>
      </c>
      <c r="C36" s="16">
        <v>795100</v>
      </c>
      <c r="D36" s="16">
        <v>3219838</v>
      </c>
      <c r="E36" s="16">
        <v>744420</v>
      </c>
      <c r="F36" s="33">
        <f t="shared" si="2"/>
        <v>0.23119796710269275</v>
      </c>
    </row>
    <row r="37" spans="2:6" x14ac:dyDescent="0.25">
      <c r="B37" s="17" t="s">
        <v>15</v>
      </c>
      <c r="C37" s="18">
        <v>0</v>
      </c>
      <c r="D37" s="18">
        <v>120100</v>
      </c>
      <c r="E37" s="18">
        <v>28178</v>
      </c>
      <c r="F37" s="34">
        <f t="shared" ref="F37:F39" si="6">E37/D37</f>
        <v>0.23462114904246462</v>
      </c>
    </row>
    <row r="38" spans="2:6" x14ac:dyDescent="0.25">
      <c r="B38" s="17" t="s">
        <v>16</v>
      </c>
      <c r="C38" s="18">
        <v>0</v>
      </c>
      <c r="D38" s="18">
        <v>698650</v>
      </c>
      <c r="E38" s="18">
        <v>411112</v>
      </c>
      <c r="F38" s="34">
        <f t="shared" si="6"/>
        <v>0.588437701281042</v>
      </c>
    </row>
    <row r="39" spans="2:6" x14ac:dyDescent="0.25">
      <c r="B39" s="17" t="s">
        <v>17</v>
      </c>
      <c r="C39" s="18">
        <v>0</v>
      </c>
      <c r="D39" s="18">
        <v>123125</v>
      </c>
      <c r="E39" s="18">
        <v>0</v>
      </c>
      <c r="F39" s="34">
        <f t="shared" si="6"/>
        <v>0</v>
      </c>
    </row>
    <row r="40" spans="2:6" x14ac:dyDescent="0.25">
      <c r="B40" s="17" t="s">
        <v>22</v>
      </c>
      <c r="C40" s="18">
        <v>4900</v>
      </c>
      <c r="D40" s="18">
        <v>5949296</v>
      </c>
      <c r="E40" s="18">
        <v>5467647.5</v>
      </c>
      <c r="F40" s="34">
        <f t="shared" si="2"/>
        <v>0.91904109326548888</v>
      </c>
    </row>
    <row r="41" spans="2:6" x14ac:dyDescent="0.25">
      <c r="B41" s="17" t="s">
        <v>23</v>
      </c>
      <c r="C41" s="18">
        <v>10425000</v>
      </c>
      <c r="D41" s="18">
        <v>10662416</v>
      </c>
      <c r="E41" s="18">
        <v>2812918</v>
      </c>
      <c r="F41" s="34">
        <f t="shared" si="2"/>
        <v>0.26381619325301131</v>
      </c>
    </row>
    <row r="42" spans="2:6" x14ac:dyDescent="0.25">
      <c r="B42" s="3" t="s">
        <v>5</v>
      </c>
      <c r="C42" s="4">
        <f>+SUM(C43:C52)</f>
        <v>850265770</v>
      </c>
      <c r="D42" s="4">
        <f>+SUM(D43:D52)</f>
        <v>966888983</v>
      </c>
      <c r="E42" s="4">
        <f>+SUM(E43:E52)</f>
        <v>23740967.369999997</v>
      </c>
      <c r="F42" s="7">
        <f t="shared" si="2"/>
        <v>2.4553974434932617E-2</v>
      </c>
    </row>
    <row r="43" spans="2:6" x14ac:dyDescent="0.25">
      <c r="B43" s="15" t="s">
        <v>14</v>
      </c>
      <c r="C43" s="16">
        <v>25010000</v>
      </c>
      <c r="D43" s="16">
        <v>25010000</v>
      </c>
      <c r="E43" s="16">
        <v>0</v>
      </c>
      <c r="F43" s="33">
        <f t="shared" si="2"/>
        <v>0</v>
      </c>
    </row>
    <row r="44" spans="2:6" x14ac:dyDescent="0.25">
      <c r="B44" s="17" t="s">
        <v>15</v>
      </c>
      <c r="C44" s="18">
        <v>67879799</v>
      </c>
      <c r="D44" s="18">
        <v>70515923</v>
      </c>
      <c r="E44" s="18">
        <v>11551143.529999999</v>
      </c>
      <c r="F44" s="34">
        <f t="shared" ref="F44:F49" si="7">E44/D44</f>
        <v>0.16380900991680986</v>
      </c>
    </row>
    <row r="45" spans="2:6" x14ac:dyDescent="0.25">
      <c r="B45" s="17" t="s">
        <v>16</v>
      </c>
      <c r="C45" s="18">
        <v>25000000</v>
      </c>
      <c r="D45" s="18">
        <v>25000000</v>
      </c>
      <c r="E45" s="18">
        <v>0</v>
      </c>
      <c r="F45" s="34">
        <f t="shared" si="7"/>
        <v>0</v>
      </c>
    </row>
    <row r="46" spans="2:6" x14ac:dyDescent="0.25">
      <c r="B46" s="17" t="s">
        <v>17</v>
      </c>
      <c r="C46" s="18">
        <v>25000000</v>
      </c>
      <c r="D46" s="18">
        <v>25000000</v>
      </c>
      <c r="E46" s="18">
        <v>0</v>
      </c>
      <c r="F46" s="34">
        <f t="shared" si="7"/>
        <v>0</v>
      </c>
    </row>
    <row r="47" spans="2:6" x14ac:dyDescent="0.25">
      <c r="B47" s="17" t="s">
        <v>18</v>
      </c>
      <c r="C47" s="18">
        <v>25000000</v>
      </c>
      <c r="D47" s="18">
        <v>25000000</v>
      </c>
      <c r="E47" s="18">
        <v>0</v>
      </c>
      <c r="F47" s="34">
        <f t="shared" si="7"/>
        <v>0</v>
      </c>
    </row>
    <row r="48" spans="2:6" x14ac:dyDescent="0.25">
      <c r="B48" s="17" t="s">
        <v>19</v>
      </c>
      <c r="C48" s="18">
        <v>25000000</v>
      </c>
      <c r="D48" s="18">
        <v>25000000</v>
      </c>
      <c r="E48" s="18">
        <v>0</v>
      </c>
      <c r="F48" s="34">
        <f t="shared" si="7"/>
        <v>0</v>
      </c>
    </row>
    <row r="49" spans="2:6" x14ac:dyDescent="0.25">
      <c r="B49" s="17" t="s">
        <v>20</v>
      </c>
      <c r="C49" s="18">
        <v>53876189</v>
      </c>
      <c r="D49" s="18">
        <v>145218286</v>
      </c>
      <c r="E49" s="18">
        <v>424560.17000000004</v>
      </c>
      <c r="F49" s="34">
        <f t="shared" si="7"/>
        <v>2.9235999245990278E-3</v>
      </c>
    </row>
    <row r="50" spans="2:6" x14ac:dyDescent="0.25">
      <c r="B50" s="17" t="s">
        <v>21</v>
      </c>
      <c r="C50" s="18">
        <v>0</v>
      </c>
      <c r="D50" s="18">
        <v>20116334</v>
      </c>
      <c r="E50" s="18">
        <v>0</v>
      </c>
      <c r="F50" s="34">
        <f t="shared" si="2"/>
        <v>0</v>
      </c>
    </row>
    <row r="51" spans="2:6" x14ac:dyDescent="0.25">
      <c r="B51" s="17" t="s">
        <v>22</v>
      </c>
      <c r="C51" s="18">
        <v>0</v>
      </c>
      <c r="D51" s="18">
        <v>1888278</v>
      </c>
      <c r="E51" s="18">
        <v>449</v>
      </c>
      <c r="F51" s="34">
        <f t="shared" si="2"/>
        <v>2.3778278410276454E-4</v>
      </c>
    </row>
    <row r="52" spans="2:6" x14ac:dyDescent="0.25">
      <c r="B52" s="17" t="s">
        <v>23</v>
      </c>
      <c r="C52" s="18">
        <v>603499782</v>
      </c>
      <c r="D52" s="18">
        <v>604140162</v>
      </c>
      <c r="E52" s="18">
        <v>11764814.67</v>
      </c>
      <c r="F52" s="34">
        <f t="shared" si="2"/>
        <v>1.9473651000212762E-2</v>
      </c>
    </row>
    <row r="53" spans="2:6" x14ac:dyDescent="0.25">
      <c r="B53" s="5" t="s">
        <v>8</v>
      </c>
      <c r="C53" s="6">
        <f>+C42+C35+C33+C20+C17+C6</f>
        <v>3173074525</v>
      </c>
      <c r="D53" s="6">
        <f>+D42+D35+D33+D20+D17+D6</f>
        <v>3297458499</v>
      </c>
      <c r="E53" s="6">
        <f>+E42+E35+E33+E20+E17+E6</f>
        <v>160521340.95999998</v>
      </c>
      <c r="F53" s="9">
        <f t="shared" si="2"/>
        <v>4.8680321832308214E-2</v>
      </c>
    </row>
    <row r="54" spans="2:6" x14ac:dyDescent="0.25">
      <c r="B54" s="1" t="s">
        <v>11</v>
      </c>
      <c r="C54" s="13"/>
      <c r="D54" s="13"/>
      <c r="E54" s="13"/>
    </row>
  </sheetData>
  <mergeCells count="1">
    <mergeCell ref="B2:F2"/>
  </mergeCells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5"/>
  <sheetViews>
    <sheetView showGridLines="0" zoomScaleNormal="100" workbookViewId="0">
      <selection activeCell="B3" sqref="B3"/>
    </sheetView>
  </sheetViews>
  <sheetFormatPr baseColWidth="10" defaultRowHeight="15" x14ac:dyDescent="0.25"/>
  <cols>
    <col min="2" max="2" width="71.5703125" customWidth="1"/>
    <col min="5" max="5" width="12.7109375" customWidth="1"/>
  </cols>
  <sheetData>
    <row r="2" spans="2:6" ht="52.5" customHeight="1" x14ac:dyDescent="0.25">
      <c r="B2" s="43" t="s">
        <v>29</v>
      </c>
      <c r="C2" s="43"/>
      <c r="D2" s="43"/>
      <c r="E2" s="43"/>
      <c r="F2" s="43"/>
    </row>
    <row r="5" spans="2:6" ht="38.25" x14ac:dyDescent="0.25">
      <c r="B5" s="10" t="s">
        <v>9</v>
      </c>
      <c r="C5" s="10" t="s">
        <v>6</v>
      </c>
      <c r="D5" s="10" t="s">
        <v>7</v>
      </c>
      <c r="E5" s="14" t="s">
        <v>13</v>
      </c>
      <c r="F5" s="14" t="s">
        <v>10</v>
      </c>
    </row>
    <row r="6" spans="2:6" x14ac:dyDescent="0.25">
      <c r="B6" s="3" t="s">
        <v>0</v>
      </c>
      <c r="C6" s="4">
        <f>SUM(C7:C7)</f>
        <v>200000</v>
      </c>
      <c r="D6" s="4">
        <f>SUM(D7:D7)</f>
        <v>200000</v>
      </c>
      <c r="E6" s="4">
        <f>SUM(E7:E7)</f>
        <v>7630</v>
      </c>
      <c r="F6" s="7">
        <f t="shared" ref="F6:F24" si="0">E6/D6</f>
        <v>3.8150000000000003E-2</v>
      </c>
    </row>
    <row r="7" spans="2:6" x14ac:dyDescent="0.25">
      <c r="B7" s="15" t="s">
        <v>23</v>
      </c>
      <c r="C7" s="16">
        <v>200000</v>
      </c>
      <c r="D7" s="16">
        <v>200000</v>
      </c>
      <c r="E7" s="16">
        <v>7630</v>
      </c>
      <c r="F7" s="37">
        <f t="shared" si="0"/>
        <v>3.8150000000000003E-2</v>
      </c>
    </row>
    <row r="8" spans="2:6" x14ac:dyDescent="0.25">
      <c r="B8" s="3" t="s">
        <v>1</v>
      </c>
      <c r="C8" s="4">
        <f>SUM(C9:C9)</f>
        <v>850000</v>
      </c>
      <c r="D8" s="4">
        <f>SUM(D9:D9)</f>
        <v>850000</v>
      </c>
      <c r="E8" s="4">
        <f>SUM(E9:E9)</f>
        <v>0</v>
      </c>
      <c r="F8" s="7">
        <f t="shared" si="0"/>
        <v>0</v>
      </c>
    </row>
    <row r="9" spans="2:6" x14ac:dyDescent="0.25">
      <c r="B9" s="15" t="s">
        <v>22</v>
      </c>
      <c r="C9" s="16">
        <v>850000</v>
      </c>
      <c r="D9" s="16">
        <v>850000</v>
      </c>
      <c r="E9" s="16">
        <v>0</v>
      </c>
      <c r="F9" s="37">
        <f t="shared" si="0"/>
        <v>0</v>
      </c>
    </row>
    <row r="10" spans="2:6" x14ac:dyDescent="0.25">
      <c r="B10" s="3" t="s">
        <v>2</v>
      </c>
      <c r="C10" s="4">
        <f>+SUM(C11:C17)</f>
        <v>44051544</v>
      </c>
      <c r="D10" s="4">
        <f>+SUM(D11:D17)</f>
        <v>47517353</v>
      </c>
      <c r="E10" s="4">
        <f>+SUM(E11:E17)</f>
        <v>3745274.52</v>
      </c>
      <c r="F10" s="7">
        <f t="shared" si="0"/>
        <v>7.8819089943835893E-2</v>
      </c>
    </row>
    <row r="11" spans="2:6" x14ac:dyDescent="0.25">
      <c r="B11" s="15" t="s">
        <v>14</v>
      </c>
      <c r="C11" s="16">
        <v>19800</v>
      </c>
      <c r="D11" s="16">
        <v>56640</v>
      </c>
      <c r="E11" s="16">
        <v>0</v>
      </c>
      <c r="F11" s="37">
        <f t="shared" si="0"/>
        <v>0</v>
      </c>
    </row>
    <row r="12" spans="2:6" x14ac:dyDescent="0.25">
      <c r="B12" s="17" t="s">
        <v>15</v>
      </c>
      <c r="C12" s="18">
        <v>0</v>
      </c>
      <c r="D12" s="18">
        <v>62100</v>
      </c>
      <c r="E12" s="18">
        <v>0</v>
      </c>
      <c r="F12" s="38">
        <f t="shared" si="0"/>
        <v>0</v>
      </c>
    </row>
    <row r="13" spans="2:6" x14ac:dyDescent="0.25">
      <c r="B13" s="17" t="s">
        <v>16</v>
      </c>
      <c r="C13" s="18">
        <v>0</v>
      </c>
      <c r="D13" s="18">
        <v>235274</v>
      </c>
      <c r="E13" s="18">
        <v>0</v>
      </c>
      <c r="F13" s="38">
        <f t="shared" si="0"/>
        <v>0</v>
      </c>
    </row>
    <row r="14" spans="2:6" x14ac:dyDescent="0.25">
      <c r="B14" s="17" t="s">
        <v>17</v>
      </c>
      <c r="C14" s="18">
        <v>0</v>
      </c>
      <c r="D14" s="18">
        <v>24999</v>
      </c>
      <c r="E14" s="18">
        <v>0</v>
      </c>
      <c r="F14" s="38">
        <f t="shared" si="0"/>
        <v>0</v>
      </c>
    </row>
    <row r="15" spans="2:6" x14ac:dyDescent="0.25">
      <c r="B15" s="17" t="s">
        <v>24</v>
      </c>
      <c r="C15" s="18">
        <v>0</v>
      </c>
      <c r="D15" s="18">
        <v>3000</v>
      </c>
      <c r="E15" s="18">
        <v>0</v>
      </c>
      <c r="F15" s="38">
        <f t="shared" si="0"/>
        <v>0</v>
      </c>
    </row>
    <row r="16" spans="2:6" x14ac:dyDescent="0.25">
      <c r="B16" s="17" t="s">
        <v>22</v>
      </c>
      <c r="C16" s="18">
        <v>6315313</v>
      </c>
      <c r="D16" s="18">
        <v>11448972</v>
      </c>
      <c r="E16" s="18">
        <v>308555.66999999993</v>
      </c>
      <c r="F16" s="38">
        <f t="shared" si="0"/>
        <v>2.6950513111570186E-2</v>
      </c>
    </row>
    <row r="17" spans="2:6" x14ac:dyDescent="0.25">
      <c r="B17" s="17" t="s">
        <v>23</v>
      </c>
      <c r="C17" s="18">
        <v>37716431</v>
      </c>
      <c r="D17" s="18">
        <v>35686368</v>
      </c>
      <c r="E17" s="18">
        <v>3436718.85</v>
      </c>
      <c r="F17" s="38">
        <f t="shared" si="0"/>
        <v>9.630340778865476E-2</v>
      </c>
    </row>
    <row r="18" spans="2:6" x14ac:dyDescent="0.25">
      <c r="B18" s="3" t="s">
        <v>4</v>
      </c>
      <c r="C18" s="4">
        <f>+SUM(C19:C20)</f>
        <v>2292838</v>
      </c>
      <c r="D18" s="4">
        <f>+SUM(D19:D20)</f>
        <v>2576126</v>
      </c>
      <c r="E18" s="4">
        <f>+SUM(E19:E20)</f>
        <v>162619.54999999999</v>
      </c>
      <c r="F18" s="7">
        <f t="shared" si="0"/>
        <v>6.3125619631958993E-2</v>
      </c>
    </row>
    <row r="19" spans="2:6" x14ac:dyDescent="0.25">
      <c r="B19" s="15" t="s">
        <v>22</v>
      </c>
      <c r="C19" s="16">
        <v>2266573</v>
      </c>
      <c r="D19" s="16">
        <v>2348495</v>
      </c>
      <c r="E19" s="16">
        <v>31754.16</v>
      </c>
      <c r="F19" s="37">
        <f t="shared" si="0"/>
        <v>1.352106774764264E-2</v>
      </c>
    </row>
    <row r="20" spans="2:6" x14ac:dyDescent="0.25">
      <c r="B20" s="17" t="s">
        <v>23</v>
      </c>
      <c r="C20" s="18">
        <v>26265</v>
      </c>
      <c r="D20" s="18">
        <v>227631</v>
      </c>
      <c r="E20" s="18">
        <v>130865.39</v>
      </c>
      <c r="F20" s="38">
        <f t="shared" si="0"/>
        <v>0.57490144136782773</v>
      </c>
    </row>
    <row r="21" spans="2:6" x14ac:dyDescent="0.25">
      <c r="B21" s="3" t="s">
        <v>5</v>
      </c>
      <c r="C21" s="4">
        <f>+SUM(C22:C23)</f>
        <v>1916019</v>
      </c>
      <c r="D21" s="4">
        <f>+SUM(D22:D23)</f>
        <v>2064922</v>
      </c>
      <c r="E21" s="4">
        <f>+SUM(E22:E23)</f>
        <v>9297</v>
      </c>
      <c r="F21" s="7">
        <f t="shared" si="0"/>
        <v>4.5023492412788477E-3</v>
      </c>
    </row>
    <row r="22" spans="2:6" x14ac:dyDescent="0.25">
      <c r="B22" s="17" t="s">
        <v>22</v>
      </c>
      <c r="C22" s="18">
        <v>1219223</v>
      </c>
      <c r="D22" s="18">
        <v>1374313</v>
      </c>
      <c r="E22" s="18">
        <v>0</v>
      </c>
      <c r="F22" s="38">
        <f t="shared" si="0"/>
        <v>0</v>
      </c>
    </row>
    <row r="23" spans="2:6" x14ac:dyDescent="0.25">
      <c r="B23" s="17" t="s">
        <v>23</v>
      </c>
      <c r="C23" s="18">
        <v>696796</v>
      </c>
      <c r="D23" s="18">
        <v>690609</v>
      </c>
      <c r="E23" s="18">
        <v>9297</v>
      </c>
      <c r="F23" s="38">
        <f t="shared" si="0"/>
        <v>1.346203133755859E-2</v>
      </c>
    </row>
    <row r="24" spans="2:6" x14ac:dyDescent="0.25">
      <c r="B24" s="5" t="s">
        <v>8</v>
      </c>
      <c r="C24" s="6">
        <f>+C21+C18+C10+C8+C6</f>
        <v>49310401</v>
      </c>
      <c r="D24" s="6">
        <f>+D21+D18+D10+D8+D6</f>
        <v>53208401</v>
      </c>
      <c r="E24" s="6">
        <f>+E21+E18+E10+E8+E6</f>
        <v>3924821.07</v>
      </c>
      <c r="F24" s="9">
        <f t="shared" si="0"/>
        <v>7.3763183937814628E-2</v>
      </c>
    </row>
    <row r="25" spans="2:6" x14ac:dyDescent="0.25">
      <c r="B25" s="1" t="s">
        <v>11</v>
      </c>
    </row>
  </sheetData>
  <mergeCells count="1">
    <mergeCell ref="B2:F2"/>
  </mergeCells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showGridLines="0" zoomScaleNormal="100" workbookViewId="0">
      <selection activeCell="B3" sqref="B3"/>
    </sheetView>
  </sheetViews>
  <sheetFormatPr baseColWidth="10" defaultRowHeight="15" x14ac:dyDescent="0.25"/>
  <cols>
    <col min="2" max="2" width="68.140625" customWidth="1"/>
    <col min="5" max="5" width="13.42578125" customWidth="1"/>
  </cols>
  <sheetData>
    <row r="2" spans="2:6" ht="70.5" customHeight="1" x14ac:dyDescent="0.25">
      <c r="B2" s="43" t="s">
        <v>28</v>
      </c>
      <c r="C2" s="43"/>
      <c r="D2" s="43"/>
      <c r="E2" s="43"/>
      <c r="F2" s="43"/>
    </row>
    <row r="5" spans="2:6" ht="38.25" x14ac:dyDescent="0.25">
      <c r="B5" s="10" t="s">
        <v>9</v>
      </c>
      <c r="C5" s="10" t="s">
        <v>6</v>
      </c>
      <c r="D5" s="10" t="s">
        <v>7</v>
      </c>
      <c r="E5" s="14" t="s">
        <v>13</v>
      </c>
      <c r="F5" s="14" t="s">
        <v>10</v>
      </c>
    </row>
    <row r="6" spans="2:6" x14ac:dyDescent="0.25">
      <c r="B6" s="3" t="s">
        <v>5</v>
      </c>
      <c r="C6" s="4">
        <f>+SUM(C7:C8)</f>
        <v>28656068</v>
      </c>
      <c r="D6" s="4">
        <f t="shared" ref="D6:E6" si="0">+SUM(D7:D8)</f>
        <v>28656068</v>
      </c>
      <c r="E6" s="4">
        <f t="shared" si="0"/>
        <v>1127586.8</v>
      </c>
      <c r="F6" s="7">
        <f>E6/D6</f>
        <v>3.9348971394121482E-2</v>
      </c>
    </row>
    <row r="7" spans="2:6" x14ac:dyDescent="0.25">
      <c r="B7" s="15" t="s">
        <v>14</v>
      </c>
      <c r="C7" s="16">
        <v>7506078</v>
      </c>
      <c r="D7" s="16">
        <v>7506078</v>
      </c>
      <c r="E7" s="16">
        <v>12000</v>
      </c>
      <c r="F7" s="37">
        <f>E7/D7</f>
        <v>1.5987044099461797E-3</v>
      </c>
    </row>
    <row r="8" spans="2:6" x14ac:dyDescent="0.25">
      <c r="B8" s="19" t="s">
        <v>15</v>
      </c>
      <c r="C8" s="20">
        <v>21149990</v>
      </c>
      <c r="D8" s="20">
        <v>21149990</v>
      </c>
      <c r="E8" s="20">
        <v>1115586.8</v>
      </c>
      <c r="F8" s="39">
        <f>E8/D8</f>
        <v>5.2746445743000352E-2</v>
      </c>
    </row>
    <row r="9" spans="2:6" x14ac:dyDescent="0.25">
      <c r="B9" s="5" t="s">
        <v>8</v>
      </c>
      <c r="C9" s="6">
        <f>+C6</f>
        <v>28656068</v>
      </c>
      <c r="D9" s="6">
        <f t="shared" ref="D9:E9" si="1">+D6</f>
        <v>28656068</v>
      </c>
      <c r="E9" s="6">
        <f t="shared" si="1"/>
        <v>1127586.8</v>
      </c>
      <c r="F9" s="9">
        <f>E9/D9</f>
        <v>3.9348971394121482E-2</v>
      </c>
    </row>
    <row r="10" spans="2:6" x14ac:dyDescent="0.25">
      <c r="B10" s="1" t="s">
        <v>11</v>
      </c>
    </row>
  </sheetData>
  <mergeCells count="1">
    <mergeCell ref="B2:F2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showGridLines="0" zoomScaleNormal="100" workbookViewId="0">
      <selection activeCell="B3" sqref="B3"/>
    </sheetView>
  </sheetViews>
  <sheetFormatPr baseColWidth="10" defaultRowHeight="15" x14ac:dyDescent="0.25"/>
  <cols>
    <col min="2" max="2" width="85.28515625" bestFit="1" customWidth="1"/>
    <col min="5" max="5" width="13" customWidth="1"/>
  </cols>
  <sheetData>
    <row r="2" spans="2:6" ht="60" customHeight="1" x14ac:dyDescent="0.25">
      <c r="B2" s="43" t="s">
        <v>27</v>
      </c>
      <c r="C2" s="43"/>
      <c r="D2" s="43"/>
      <c r="E2" s="43"/>
      <c r="F2" s="43"/>
    </row>
    <row r="5" spans="2:6" ht="38.25" x14ac:dyDescent="0.25">
      <c r="B5" s="10" t="s">
        <v>9</v>
      </c>
      <c r="C5" s="10" t="s">
        <v>6</v>
      </c>
      <c r="D5" s="10" t="s">
        <v>7</v>
      </c>
      <c r="E5" s="14" t="s">
        <v>13</v>
      </c>
      <c r="F5" s="14" t="s">
        <v>10</v>
      </c>
    </row>
    <row r="6" spans="2:6" x14ac:dyDescent="0.25">
      <c r="B6" s="3" t="s">
        <v>2</v>
      </c>
      <c r="C6" s="4">
        <f>SUM(C7:C8)</f>
        <v>0</v>
      </c>
      <c r="D6" s="4">
        <f>SUM(D7:D8)</f>
        <v>3875632</v>
      </c>
      <c r="E6" s="4">
        <f>SUM(E7:E8)</f>
        <v>154882.70000000001</v>
      </c>
      <c r="F6" s="7">
        <f t="shared" ref="F6:F12" si="0">E6/D6</f>
        <v>3.9963211161431221E-2</v>
      </c>
    </row>
    <row r="7" spans="2:6" x14ac:dyDescent="0.25">
      <c r="B7" s="40" t="s">
        <v>16</v>
      </c>
      <c r="C7" s="16">
        <v>0</v>
      </c>
      <c r="D7" s="16">
        <v>3709216</v>
      </c>
      <c r="E7" s="16">
        <v>89272.400000000009</v>
      </c>
      <c r="F7" s="37">
        <f t="shared" si="0"/>
        <v>2.4067727519777767E-2</v>
      </c>
    </row>
    <row r="8" spans="2:6" x14ac:dyDescent="0.25">
      <c r="B8" s="41" t="s">
        <v>22</v>
      </c>
      <c r="C8" s="18">
        <v>0</v>
      </c>
      <c r="D8" s="18">
        <v>166416</v>
      </c>
      <c r="E8" s="18">
        <v>65610.3</v>
      </c>
      <c r="F8" s="38">
        <f t="shared" si="0"/>
        <v>0.3942547591577733</v>
      </c>
    </row>
    <row r="9" spans="2:6" x14ac:dyDescent="0.25">
      <c r="B9" s="3" t="s">
        <v>5</v>
      </c>
      <c r="C9" s="4">
        <f>SUM(C10:C11)</f>
        <v>0</v>
      </c>
      <c r="D9" s="4">
        <f>SUM(D10:D11)</f>
        <v>1587020</v>
      </c>
      <c r="E9" s="4">
        <f>SUM(E10:E11)</f>
        <v>10515</v>
      </c>
      <c r="F9" s="7">
        <f t="shared" si="0"/>
        <v>6.625625385943466E-3</v>
      </c>
    </row>
    <row r="10" spans="2:6" x14ac:dyDescent="0.25">
      <c r="B10" s="40" t="s">
        <v>16</v>
      </c>
      <c r="C10" s="16">
        <v>0</v>
      </c>
      <c r="D10" s="16">
        <v>837902</v>
      </c>
      <c r="E10" s="16">
        <v>0</v>
      </c>
      <c r="F10" s="37">
        <f t="shared" si="0"/>
        <v>0</v>
      </c>
    </row>
    <row r="11" spans="2:6" x14ac:dyDescent="0.25">
      <c r="B11" s="41" t="s">
        <v>20</v>
      </c>
      <c r="C11" s="18">
        <v>0</v>
      </c>
      <c r="D11" s="18">
        <v>749118</v>
      </c>
      <c r="E11" s="18">
        <v>10515</v>
      </c>
      <c r="F11" s="38">
        <f t="shared" si="0"/>
        <v>1.403650693215221E-2</v>
      </c>
    </row>
    <row r="12" spans="2:6" x14ac:dyDescent="0.25">
      <c r="B12" s="5" t="s">
        <v>8</v>
      </c>
      <c r="C12" s="6">
        <f>+C9+C6</f>
        <v>0</v>
      </c>
      <c r="D12" s="6">
        <f t="shared" ref="D12:E12" si="1">+D9+D6</f>
        <v>5462652</v>
      </c>
      <c r="E12" s="6">
        <f t="shared" si="1"/>
        <v>165397.70000000001</v>
      </c>
      <c r="F12" s="9">
        <f t="shared" si="0"/>
        <v>3.0277912632911637E-2</v>
      </c>
    </row>
    <row r="13" spans="2:6" x14ac:dyDescent="0.25">
      <c r="B13" s="1" t="s">
        <v>11</v>
      </c>
    </row>
  </sheetData>
  <mergeCells count="1">
    <mergeCell ref="B2:F2"/>
  </mergeCells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"/>
  <sheetViews>
    <sheetView showGridLines="0" zoomScaleNormal="100" workbookViewId="0">
      <selection activeCell="F13" sqref="F13"/>
    </sheetView>
  </sheetViews>
  <sheetFormatPr baseColWidth="10" defaultRowHeight="15" x14ac:dyDescent="0.25"/>
  <cols>
    <col min="2" max="2" width="85.28515625" bestFit="1" customWidth="1"/>
    <col min="5" max="5" width="13" customWidth="1"/>
  </cols>
  <sheetData>
    <row r="2" spans="2:6" ht="60" customHeight="1" x14ac:dyDescent="0.25">
      <c r="B2" s="43" t="s">
        <v>26</v>
      </c>
      <c r="C2" s="43"/>
      <c r="D2" s="43"/>
      <c r="E2" s="43"/>
      <c r="F2" s="43"/>
    </row>
    <row r="5" spans="2:6" ht="38.25" x14ac:dyDescent="0.25">
      <c r="B5" s="10" t="s">
        <v>9</v>
      </c>
      <c r="C5" s="10" t="s">
        <v>6</v>
      </c>
      <c r="D5" s="10" t="s">
        <v>7</v>
      </c>
      <c r="E5" s="14" t="s">
        <v>13</v>
      </c>
      <c r="F5" s="14" t="s">
        <v>10</v>
      </c>
    </row>
    <row r="6" spans="2:6" x14ac:dyDescent="0.25">
      <c r="B6" s="3" t="s">
        <v>5</v>
      </c>
      <c r="C6" s="4">
        <f>SUM(C7:C7)</f>
        <v>500000000</v>
      </c>
      <c r="D6" s="4">
        <f>SUM(D7:D7)</f>
        <v>500000000</v>
      </c>
      <c r="E6" s="4">
        <f>SUM(E7:E7)</f>
        <v>0</v>
      </c>
      <c r="F6" s="7">
        <f t="shared" ref="F6:F8" si="0">E6/D6</f>
        <v>0</v>
      </c>
    </row>
    <row r="7" spans="2:6" x14ac:dyDescent="0.25">
      <c r="B7" s="40" t="s">
        <v>23</v>
      </c>
      <c r="C7" s="16">
        <v>500000000</v>
      </c>
      <c r="D7" s="16">
        <v>500000000</v>
      </c>
      <c r="E7" s="16">
        <v>0</v>
      </c>
      <c r="F7" s="37">
        <f t="shared" si="0"/>
        <v>0</v>
      </c>
    </row>
    <row r="8" spans="2:6" x14ac:dyDescent="0.25">
      <c r="B8" s="5" t="s">
        <v>8</v>
      </c>
      <c r="C8" s="6">
        <f>+C6</f>
        <v>500000000</v>
      </c>
      <c r="D8" s="6">
        <f t="shared" ref="D8:E8" si="1">+D6</f>
        <v>500000000</v>
      </c>
      <c r="E8" s="6">
        <f t="shared" si="1"/>
        <v>0</v>
      </c>
      <c r="F8" s="9">
        <f t="shared" si="0"/>
        <v>0</v>
      </c>
    </row>
    <row r="9" spans="2:6" x14ac:dyDescent="0.25">
      <c r="B9" s="1" t="s">
        <v>11</v>
      </c>
    </row>
  </sheetData>
  <mergeCells count="1">
    <mergeCell ref="B2:F2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TODA FUENTE</vt:lpstr>
      <vt:lpstr>RO</vt:lpstr>
      <vt:lpstr>RDR</vt:lpstr>
      <vt:lpstr>ROOC</vt:lpstr>
      <vt:lpstr>DYT</vt:lpstr>
      <vt:lpstr>RD</vt:lpstr>
      <vt:lpstr>DYT!Área_de_impresión</vt:lpstr>
      <vt:lpstr>RD!Área_de_impresión</vt:lpstr>
      <vt:lpstr>RDR!Área_de_impresión</vt:lpstr>
      <vt:lpstr>RO!Área_de_impresión</vt:lpstr>
      <vt:lpstr>ROOC!Área_de_impresión</vt:lpstr>
      <vt:lpstr>'TODA FUENTE'!Área_de_impresión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VICENTE GALLO</dc:creator>
  <cp:lastModifiedBy>DAMIAN VICENTE GALLO</cp:lastModifiedBy>
  <cp:lastPrinted>2014-05-15T18:08:02Z</cp:lastPrinted>
  <dcterms:created xsi:type="dcterms:W3CDTF">2013-07-12T22:51:31Z</dcterms:created>
  <dcterms:modified xsi:type="dcterms:W3CDTF">2015-03-27T14:22:53Z</dcterms:modified>
</cp:coreProperties>
</file>