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DYT!$B$2:$F$15</definedName>
    <definedName name="_xlnm.Print_Area" localSheetId="5">RD!$B$2:$F$9</definedName>
    <definedName name="_xlnm.Print_Area" localSheetId="2">RDR!$B$2:$F$33</definedName>
    <definedName name="_xlnm.Print_Area" localSheetId="1">RO!$B$2:$F$56</definedName>
    <definedName name="_xlnm.Print_Area" localSheetId="3">ROOC!$B$2:$F$11</definedName>
    <definedName name="_xlnm.Print_Area" localSheetId="0">'TODA FUENTE'!$B$2:$F$56</definedName>
  </definedNames>
  <calcPr calcId="145621"/>
</workbook>
</file>

<file path=xl/calcChain.xml><?xml version="1.0" encoding="utf-8"?>
<calcChain xmlns="http://schemas.openxmlformats.org/spreadsheetml/2006/main">
  <c r="E32" i="3" l="1"/>
  <c r="D32" i="3"/>
  <c r="C32" i="3"/>
  <c r="F23" i="3"/>
  <c r="E22" i="3"/>
  <c r="D22" i="3"/>
  <c r="C22" i="3"/>
  <c r="F35" i="2"/>
  <c r="F34" i="2"/>
  <c r="E33" i="2"/>
  <c r="D33" i="2"/>
  <c r="C33" i="2"/>
  <c r="F35" i="1"/>
  <c r="E33" i="1"/>
  <c r="D33" i="1"/>
  <c r="C33" i="1"/>
  <c r="F22" i="3" l="1"/>
  <c r="E8" i="6"/>
  <c r="D8" i="6"/>
  <c r="C8" i="6"/>
  <c r="F7" i="6"/>
  <c r="E6" i="6"/>
  <c r="D6" i="6"/>
  <c r="C6" i="6"/>
  <c r="F8" i="4"/>
  <c r="C44" i="2"/>
  <c r="F40" i="2"/>
  <c r="D44" i="2"/>
  <c r="F28" i="2"/>
  <c r="F6" i="6" l="1"/>
  <c r="F8" i="6"/>
  <c r="F54" i="2"/>
  <c r="F53" i="2"/>
  <c r="F52" i="2"/>
  <c r="F51" i="2"/>
  <c r="F50" i="2"/>
  <c r="F49" i="2"/>
  <c r="F48" i="2"/>
  <c r="F47" i="2"/>
  <c r="F46" i="2"/>
  <c r="F45" i="2"/>
  <c r="F43" i="2"/>
  <c r="F42" i="2"/>
  <c r="F41" i="2"/>
  <c r="F39" i="2"/>
  <c r="F38" i="2"/>
  <c r="F37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F54" i="1"/>
  <c r="F53" i="1"/>
  <c r="F52" i="1"/>
  <c r="F51" i="1"/>
  <c r="F50" i="1"/>
  <c r="F49" i="1"/>
  <c r="F48" i="1"/>
  <c r="F47" i="1"/>
  <c r="F46" i="1"/>
  <c r="F45" i="1"/>
  <c r="F43" i="1"/>
  <c r="F42" i="1"/>
  <c r="F41" i="1"/>
  <c r="F40" i="1"/>
  <c r="F39" i="1"/>
  <c r="F38" i="1"/>
  <c r="F37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6" i="1"/>
  <c r="F15" i="1"/>
  <c r="F14" i="1"/>
  <c r="F13" i="1"/>
  <c r="F12" i="1"/>
  <c r="F11" i="1"/>
  <c r="F10" i="1"/>
  <c r="F9" i="1"/>
  <c r="F8" i="1"/>
  <c r="F7" i="1"/>
  <c r="F33" i="1" l="1"/>
  <c r="C36" i="1" l="1"/>
  <c r="D36" i="1"/>
  <c r="E36" i="1"/>
  <c r="F36" i="1" s="1"/>
  <c r="F13" i="5" l="1"/>
  <c r="F12" i="5"/>
  <c r="F31" i="3"/>
  <c r="E10" i="5" l="1"/>
  <c r="D10" i="5"/>
  <c r="C10" i="5"/>
  <c r="E6" i="5"/>
  <c r="D6" i="5"/>
  <c r="C6" i="5"/>
  <c r="E44" i="1"/>
  <c r="F44" i="1" s="1"/>
  <c r="D44" i="1"/>
  <c r="E17" i="1"/>
  <c r="D17" i="1"/>
  <c r="C17" i="1"/>
  <c r="C44" i="1"/>
  <c r="C20" i="1"/>
  <c r="D20" i="1"/>
  <c r="E20" i="1"/>
  <c r="F17" i="1" l="1"/>
  <c r="C14" i="5"/>
  <c r="D14" i="5"/>
  <c r="F20" i="1"/>
  <c r="E14" i="5"/>
  <c r="E6" i="4"/>
  <c r="E10" i="4" s="1"/>
  <c r="D6" i="4"/>
  <c r="D10" i="4" s="1"/>
  <c r="C6" i="4"/>
  <c r="C10" i="4" s="1"/>
  <c r="E27" i="3"/>
  <c r="D27" i="3"/>
  <c r="C27" i="3"/>
  <c r="E24" i="3"/>
  <c r="D24" i="3"/>
  <c r="C24" i="3"/>
  <c r="E10" i="3"/>
  <c r="D10" i="3"/>
  <c r="C10" i="3"/>
  <c r="E8" i="3"/>
  <c r="D8" i="3"/>
  <c r="C8" i="3"/>
  <c r="E6" i="3"/>
  <c r="D6" i="3"/>
  <c r="C6" i="3"/>
  <c r="E44" i="2"/>
  <c r="F44" i="2" s="1"/>
  <c r="E36" i="2"/>
  <c r="F36" i="2" s="1"/>
  <c r="D36" i="2"/>
  <c r="C36" i="2"/>
  <c r="F33" i="2"/>
  <c r="E20" i="2"/>
  <c r="D20" i="2"/>
  <c r="C20" i="2"/>
  <c r="E17" i="2"/>
  <c r="D17" i="2"/>
  <c r="C17" i="2"/>
  <c r="E6" i="2"/>
  <c r="F6" i="2" s="1"/>
  <c r="D6" i="2"/>
  <c r="C6" i="2"/>
  <c r="E6" i="1"/>
  <c r="D6" i="1"/>
  <c r="D55" i="1" s="1"/>
  <c r="C6" i="1"/>
  <c r="C55" i="1" s="1"/>
  <c r="F20" i="2" l="1"/>
  <c r="F17" i="2"/>
  <c r="E55" i="1"/>
  <c r="F55" i="1" s="1"/>
  <c r="F6" i="1"/>
  <c r="F14" i="5"/>
  <c r="D55" i="2"/>
  <c r="E55" i="2"/>
  <c r="C55" i="2"/>
  <c r="F11" i="5"/>
  <c r="F10" i="5"/>
  <c r="F9" i="5"/>
  <c r="F8" i="5"/>
  <c r="F7" i="5"/>
  <c r="F6" i="5"/>
  <c r="F10" i="4"/>
  <c r="F9" i="4"/>
  <c r="F7" i="4"/>
  <c r="F6" i="4"/>
  <c r="F30" i="3"/>
  <c r="F29" i="3"/>
  <c r="F28" i="3"/>
  <c r="F27" i="3"/>
  <c r="F26" i="3"/>
  <c r="F25" i="3"/>
  <c r="F24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5" i="2" l="1"/>
  <c r="F32" i="3"/>
</calcChain>
</file>

<file path=xl/sharedStrings.xml><?xml version="1.0" encoding="utf-8"?>
<sst xmlns="http://schemas.openxmlformats.org/spreadsheetml/2006/main" count="192" uniqueCount="38">
  <si>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</si>
  <si>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</si>
  <si>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</si>
  <si>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</si>
  <si>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</si>
  <si>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</si>
  <si>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</si>
  <si>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</si>
  <si>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</si>
  <si>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</si>
  <si>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</si>
  <si>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EJECUCION DE LOS PROGRAMAS PRESUPUESTALES AL MES DE ABRIL DEL AÑO FISCAL 2015 
DEL PLIEGO 011 MINSA - TODA FUENTE</t>
  </si>
  <si>
    <t>Fuente:  Base de Datos MEF al cierre del mes de Abril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</si>
  <si>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</si>
  <si>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</si>
  <si>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</si>
  <si>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</si>
  <si>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</si>
  <si>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</si>
  <si>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</si>
  <si>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</si>
  <si>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</si>
  <si>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</si>
  <si>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</si>
  <si>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</si>
  <si>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DEVENGADO
AL 31.04.15</t>
  </si>
  <si>
    <t>4  DONACIONES Y TRANSFERENCIAS</t>
  </si>
  <si>
    <t>EJECUCION DE LOS PROGRAMAS PRESUPUESTALES AL MES DE ABRIL DEL AÑO FISCAL 2015  DEL PLIEGO 011 MINSA - RO</t>
  </si>
  <si>
    <t>EJECUCION DE LOS PROGRAMAS PRESUPUESTALES AL MES DE ABRIL DEL AÑO FISCAL 2015 DEL PLIEGO 011 MINSA - RDR</t>
  </si>
  <si>
    <t>EJECUCION DE LOS PROGRAMAS PRESUPUESTALES AL MES DE ABRIL DEL AÑO FISCAL 2015 DEL PLIEGO 011 MINSA - ROOC</t>
  </si>
  <si>
    <t>EJECUCION DE LOS PROGRAMAS PRESUPUESTALES AL MES DE ABRIL DEL AÑO FISCAL 2015 
DEL PLIEGO 011 MINSA - DYT</t>
  </si>
  <si>
    <t>EJECUCION DE LOS PROGRAMAS PRESUPUESTALES AL MES DE ABRIL DEL AÑO FISCAL 2015 
DEL PLIEGO 011 MINSA - RD</t>
  </si>
  <si>
    <t>FUENTE RECURSOS DETERMINADOS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</si>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</sst>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9" fontId="4" fillId="0" borderId="4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tabSelected="1" zoomScaleNormal="100" workbookViewId="0">
      <selection activeCell="B4" sqref="B4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48" t="s">
        <v>11</v>
      </c>
      <c r="C2" s="48"/>
      <c r="D2" s="48"/>
      <c r="E2" s="48"/>
      <c r="F2" s="48"/>
    </row>
    <row r="4" spans="2:6" x14ac:dyDescent="0.25">
      <c r="B4" s="1" t="s">
        <v>37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25</v>
      </c>
      <c r="F5" s="10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717400536</v>
      </c>
      <c r="E6" s="3">
        <f>SUM(E7:E16)</f>
        <v>180851487.21999997</v>
      </c>
      <c r="F6" s="31">
        <f>IF(E6=0,"0%",+E6/D6)</f>
        <v>0.25209276846707007</v>
      </c>
    </row>
    <row r="7" spans="2:6" x14ac:dyDescent="0.25">
      <c r="B7" s="19" t="s">
        <v>13</v>
      </c>
      <c r="C7" s="20">
        <v>0</v>
      </c>
      <c r="D7" s="20">
        <v>842891</v>
      </c>
      <c r="E7" s="20">
        <v>236012.90000000002</v>
      </c>
      <c r="F7" s="32">
        <f t="shared" ref="F7:F55" si="0">IF(E7=0,"0%",+E7/D7)</f>
        <v>0.28000405746413243</v>
      </c>
    </row>
    <row r="8" spans="2:6" x14ac:dyDescent="0.25">
      <c r="B8" s="21" t="s">
        <v>14</v>
      </c>
      <c r="C8" s="22">
        <v>0</v>
      </c>
      <c r="D8" s="22">
        <v>198156</v>
      </c>
      <c r="E8" s="22">
        <v>86381.87999999999</v>
      </c>
      <c r="F8" s="33">
        <f t="shared" si="0"/>
        <v>0.43592866226609334</v>
      </c>
    </row>
    <row r="9" spans="2:6" x14ac:dyDescent="0.25">
      <c r="B9" s="21" t="s">
        <v>15</v>
      </c>
      <c r="C9" s="22">
        <v>0</v>
      </c>
      <c r="D9" s="22">
        <v>463129</v>
      </c>
      <c r="E9" s="22">
        <v>166256.92000000004</v>
      </c>
      <c r="F9" s="33">
        <f t="shared" si="0"/>
        <v>0.35898620038909257</v>
      </c>
    </row>
    <row r="10" spans="2:6" x14ac:dyDescent="0.25">
      <c r="B10" s="21" t="s">
        <v>16</v>
      </c>
      <c r="C10" s="22">
        <v>0</v>
      </c>
      <c r="D10" s="22">
        <v>442071</v>
      </c>
      <c r="E10" s="22">
        <v>120324.95000000001</v>
      </c>
      <c r="F10" s="33">
        <f t="shared" si="0"/>
        <v>0.27218467169300864</v>
      </c>
    </row>
    <row r="11" spans="2:6" x14ac:dyDescent="0.25">
      <c r="B11" s="21" t="s">
        <v>17</v>
      </c>
      <c r="C11" s="22">
        <v>0</v>
      </c>
      <c r="D11" s="22">
        <v>4074129</v>
      </c>
      <c r="E11" s="22">
        <v>592036.6100000001</v>
      </c>
      <c r="F11" s="33">
        <f t="shared" si="0"/>
        <v>0.14531611787451995</v>
      </c>
    </row>
    <row r="12" spans="2:6" x14ac:dyDescent="0.25">
      <c r="B12" s="21" t="s">
        <v>18</v>
      </c>
      <c r="C12" s="22">
        <v>0</v>
      </c>
      <c r="D12" s="22">
        <v>176089</v>
      </c>
      <c r="E12" s="22">
        <v>26752</v>
      </c>
      <c r="F12" s="33">
        <f t="shared" si="0"/>
        <v>0.15192317521253457</v>
      </c>
    </row>
    <row r="13" spans="2:6" x14ac:dyDescent="0.25">
      <c r="B13" s="21" t="s">
        <v>19</v>
      </c>
      <c r="C13" s="22">
        <v>203313</v>
      </c>
      <c r="D13" s="22">
        <v>278265</v>
      </c>
      <c r="E13" s="22">
        <v>47367.090000000004</v>
      </c>
      <c r="F13" s="33">
        <f t="shared" si="0"/>
        <v>0.17022295294054229</v>
      </c>
    </row>
    <row r="14" spans="2:6" x14ac:dyDescent="0.25">
      <c r="B14" s="21" t="s">
        <v>20</v>
      </c>
      <c r="C14" s="22">
        <v>0</v>
      </c>
      <c r="D14" s="22">
        <v>83727</v>
      </c>
      <c r="E14" s="22">
        <v>38087.519999999997</v>
      </c>
      <c r="F14" s="33">
        <f t="shared" si="0"/>
        <v>0.4549012863234082</v>
      </c>
    </row>
    <row r="15" spans="2:6" x14ac:dyDescent="0.25">
      <c r="B15" s="21" t="s">
        <v>21</v>
      </c>
      <c r="C15" s="22">
        <v>985456878</v>
      </c>
      <c r="D15" s="22">
        <v>692422887</v>
      </c>
      <c r="E15" s="22">
        <v>173428049.16999996</v>
      </c>
      <c r="F15" s="33">
        <f t="shared" si="0"/>
        <v>0.2504655065943826</v>
      </c>
    </row>
    <row r="16" spans="2:6" x14ac:dyDescent="0.25">
      <c r="B16" s="21" t="s">
        <v>22</v>
      </c>
      <c r="C16" s="22">
        <v>14298853</v>
      </c>
      <c r="D16" s="22">
        <v>18419192</v>
      </c>
      <c r="E16" s="22">
        <v>6110218.1800000025</v>
      </c>
      <c r="F16" s="33">
        <f t="shared" si="0"/>
        <v>0.33173106507603606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49668496</v>
      </c>
      <c r="E17" s="3">
        <f>SUM(E18:E19)</f>
        <v>14783840.33</v>
      </c>
      <c r="F17" s="31">
        <f t="shared" si="0"/>
        <v>0.29765025157999547</v>
      </c>
    </row>
    <row r="18" spans="2:6" x14ac:dyDescent="0.25">
      <c r="B18" s="19" t="s">
        <v>21</v>
      </c>
      <c r="C18" s="20">
        <v>850000</v>
      </c>
      <c r="D18" s="20">
        <v>1300641</v>
      </c>
      <c r="E18" s="20">
        <v>2224.9700000000003</v>
      </c>
      <c r="F18" s="32">
        <f t="shared" si="0"/>
        <v>1.7106718917825905E-3</v>
      </c>
    </row>
    <row r="19" spans="2:6" x14ac:dyDescent="0.25">
      <c r="B19" s="21" t="s">
        <v>22</v>
      </c>
      <c r="C19" s="22">
        <v>35310872</v>
      </c>
      <c r="D19" s="22">
        <v>48367855</v>
      </c>
      <c r="E19" s="22">
        <v>14781615.359999999</v>
      </c>
      <c r="F19" s="33">
        <f t="shared" si="0"/>
        <v>0.30560824663405062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932215866</v>
      </c>
      <c r="E20" s="3">
        <f t="shared" si="1"/>
        <v>194308430.28000006</v>
      </c>
      <c r="F20" s="31">
        <f t="shared" si="0"/>
        <v>0.20843716285772812</v>
      </c>
    </row>
    <row r="21" spans="2:6" x14ac:dyDescent="0.25">
      <c r="B21" s="19" t="s">
        <v>13</v>
      </c>
      <c r="C21" s="20">
        <v>271004021</v>
      </c>
      <c r="D21" s="20">
        <v>228268894</v>
      </c>
      <c r="E21" s="20">
        <v>97077177.980000019</v>
      </c>
      <c r="F21" s="32">
        <f t="shared" si="0"/>
        <v>0.4252755435876428</v>
      </c>
    </row>
    <row r="22" spans="2:6" x14ac:dyDescent="0.25">
      <c r="B22" s="21" t="s">
        <v>14</v>
      </c>
      <c r="C22" s="22">
        <v>54126133</v>
      </c>
      <c r="D22" s="22">
        <v>34991951</v>
      </c>
      <c r="E22" s="22">
        <v>7555669.0499999998</v>
      </c>
      <c r="F22" s="33">
        <f t="shared" si="0"/>
        <v>0.2159259153626501</v>
      </c>
    </row>
    <row r="23" spans="2:6" x14ac:dyDescent="0.25">
      <c r="B23" s="21" t="s">
        <v>15</v>
      </c>
      <c r="C23" s="22">
        <v>81114770</v>
      </c>
      <c r="D23" s="22">
        <v>86201035</v>
      </c>
      <c r="E23" s="22">
        <v>19157938.780000001</v>
      </c>
      <c r="F23" s="33">
        <f t="shared" si="0"/>
        <v>0.22224720132420686</v>
      </c>
    </row>
    <row r="24" spans="2:6" x14ac:dyDescent="0.25">
      <c r="B24" s="21" t="s">
        <v>16</v>
      </c>
      <c r="C24" s="22">
        <v>29219967</v>
      </c>
      <c r="D24" s="22">
        <v>28875111</v>
      </c>
      <c r="E24" s="22">
        <v>2359152.8400000003</v>
      </c>
      <c r="F24" s="33">
        <f t="shared" si="0"/>
        <v>8.1701948782118977E-2</v>
      </c>
    </row>
    <row r="25" spans="2:6" x14ac:dyDescent="0.25">
      <c r="B25" s="21" t="s">
        <v>17</v>
      </c>
      <c r="C25" s="22">
        <v>9598182</v>
      </c>
      <c r="D25" s="22">
        <v>10465091</v>
      </c>
      <c r="E25" s="22">
        <v>905605.35</v>
      </c>
      <c r="F25" s="33">
        <f t="shared" si="0"/>
        <v>8.6535831365441546E-2</v>
      </c>
    </row>
    <row r="26" spans="2:6" x14ac:dyDescent="0.25">
      <c r="B26" s="21" t="s">
        <v>18</v>
      </c>
      <c r="C26" s="22">
        <v>44082985</v>
      </c>
      <c r="D26" s="22">
        <v>41967653</v>
      </c>
      <c r="E26" s="22">
        <v>11506297.67</v>
      </c>
      <c r="F26" s="33">
        <f t="shared" si="0"/>
        <v>0.27417062541000325</v>
      </c>
    </row>
    <row r="27" spans="2:6" x14ac:dyDescent="0.25">
      <c r="B27" s="21" t="s">
        <v>19</v>
      </c>
      <c r="C27" s="22">
        <v>26221868</v>
      </c>
      <c r="D27" s="22">
        <v>26369528</v>
      </c>
      <c r="E27" s="22">
        <v>1803697.8700000006</v>
      </c>
      <c r="F27" s="33">
        <f t="shared" si="0"/>
        <v>6.840084016672579E-2</v>
      </c>
    </row>
    <row r="28" spans="2:6" x14ac:dyDescent="0.25">
      <c r="B28" s="21" t="s">
        <v>20</v>
      </c>
      <c r="C28" s="22">
        <v>15835576</v>
      </c>
      <c r="D28" s="22">
        <v>16146183</v>
      </c>
      <c r="E28" s="22">
        <v>372288.22000000009</v>
      </c>
      <c r="F28" s="33">
        <f t="shared" si="0"/>
        <v>2.3057351697302088E-2</v>
      </c>
    </row>
    <row r="29" spans="2:6" x14ac:dyDescent="0.25">
      <c r="B29" s="21" t="s">
        <v>23</v>
      </c>
      <c r="C29" s="22">
        <v>11033753</v>
      </c>
      <c r="D29" s="22">
        <v>1219709</v>
      </c>
      <c r="E29" s="22">
        <v>122417.86000000002</v>
      </c>
      <c r="F29" s="33">
        <f t="shared" si="0"/>
        <v>0.10036644806261166</v>
      </c>
    </row>
    <row r="30" spans="2:6" x14ac:dyDescent="0.25">
      <c r="B30" s="21" t="s">
        <v>24</v>
      </c>
      <c r="C30" s="22">
        <v>26037333</v>
      </c>
      <c r="D30" s="22">
        <v>2145201</v>
      </c>
      <c r="E30" s="22">
        <v>76180</v>
      </c>
      <c r="F30" s="33">
        <f t="shared" si="0"/>
        <v>3.5511823833757304E-2</v>
      </c>
    </row>
    <row r="31" spans="2:6" x14ac:dyDescent="0.25">
      <c r="B31" s="21" t="s">
        <v>21</v>
      </c>
      <c r="C31" s="22">
        <v>166132073</v>
      </c>
      <c r="D31" s="22">
        <v>179330394</v>
      </c>
      <c r="E31" s="22">
        <v>28542552.660000015</v>
      </c>
      <c r="F31" s="33">
        <f t="shared" si="0"/>
        <v>0.15916182429175957</v>
      </c>
    </row>
    <row r="32" spans="2:6" x14ac:dyDescent="0.25">
      <c r="B32" s="23" t="s">
        <v>22</v>
      </c>
      <c r="C32" s="24">
        <v>273244726</v>
      </c>
      <c r="D32" s="24">
        <v>276235116</v>
      </c>
      <c r="E32" s="24">
        <v>24829452</v>
      </c>
      <c r="F32" s="34">
        <f t="shared" si="0"/>
        <v>8.9885212132117198E-2</v>
      </c>
    </row>
    <row r="33" spans="2:6" x14ac:dyDescent="0.25">
      <c r="B33" s="2" t="s">
        <v>3</v>
      </c>
      <c r="C33" s="3">
        <f>SUM(C34:C35)</f>
        <v>312913996</v>
      </c>
      <c r="D33" s="3">
        <f t="shared" ref="D33:E33" si="2">SUM(D34:D35)</f>
        <v>309197851</v>
      </c>
      <c r="E33" s="3">
        <f t="shared" si="2"/>
        <v>7104663</v>
      </c>
      <c r="F33" s="31">
        <f t="shared" si="0"/>
        <v>2.2977724382696307E-2</v>
      </c>
    </row>
    <row r="34" spans="2:6" x14ac:dyDescent="0.25">
      <c r="B34" s="19" t="s">
        <v>21</v>
      </c>
      <c r="C34" s="20">
        <v>0</v>
      </c>
      <c r="D34" s="20">
        <v>10104663</v>
      </c>
      <c r="E34" s="20">
        <v>7104663</v>
      </c>
      <c r="F34" s="32">
        <f t="shared" si="0"/>
        <v>0.70310736736098967</v>
      </c>
    </row>
    <row r="35" spans="2:6" x14ac:dyDescent="0.25">
      <c r="B35" s="23" t="s">
        <v>22</v>
      </c>
      <c r="C35" s="24">
        <v>312913996</v>
      </c>
      <c r="D35" s="24">
        <v>299093188</v>
      </c>
      <c r="E35" s="24">
        <v>0</v>
      </c>
      <c r="F35" s="34" t="str">
        <f t="shared" si="0"/>
        <v>0%</v>
      </c>
    </row>
    <row r="36" spans="2:6" x14ac:dyDescent="0.25">
      <c r="B36" s="2" t="s">
        <v>4</v>
      </c>
      <c r="C36" s="3">
        <f>+SUM(C37:C43)</f>
        <v>13517838</v>
      </c>
      <c r="D36" s="3">
        <f t="shared" ref="D36:E36" si="3">+SUM(D37:D43)</f>
        <v>53910401</v>
      </c>
      <c r="E36" s="3">
        <f t="shared" si="3"/>
        <v>40274460.850000001</v>
      </c>
      <c r="F36" s="31">
        <f t="shared" si="0"/>
        <v>0.74706290628407679</v>
      </c>
    </row>
    <row r="37" spans="2:6" x14ac:dyDescent="0.25">
      <c r="B37" s="19" t="s">
        <v>13</v>
      </c>
      <c r="C37" s="20">
        <v>795100</v>
      </c>
      <c r="D37" s="20">
        <v>21152486</v>
      </c>
      <c r="E37" s="20">
        <v>15814687</v>
      </c>
      <c r="F37" s="32">
        <f t="shared" si="0"/>
        <v>0.74765145808393396</v>
      </c>
    </row>
    <row r="38" spans="2:6" x14ac:dyDescent="0.25">
      <c r="B38" s="21" t="s">
        <v>14</v>
      </c>
      <c r="C38" s="22">
        <v>0</v>
      </c>
      <c r="D38" s="22">
        <v>120100</v>
      </c>
      <c r="E38" s="22">
        <v>109480</v>
      </c>
      <c r="F38" s="33">
        <f t="shared" si="0"/>
        <v>0.91157368859283927</v>
      </c>
    </row>
    <row r="39" spans="2:6" x14ac:dyDescent="0.25">
      <c r="B39" s="21" t="s">
        <v>15</v>
      </c>
      <c r="C39" s="22">
        <v>0</v>
      </c>
      <c r="D39" s="22">
        <v>771650</v>
      </c>
      <c r="E39" s="22">
        <v>756777</v>
      </c>
      <c r="F39" s="33">
        <f t="shared" si="0"/>
        <v>0.98072571761809113</v>
      </c>
    </row>
    <row r="40" spans="2:6" x14ac:dyDescent="0.25">
      <c r="B40" s="21" t="s">
        <v>16</v>
      </c>
      <c r="C40" s="22">
        <v>0</v>
      </c>
      <c r="D40" s="22">
        <v>807542</v>
      </c>
      <c r="E40" s="22">
        <v>694362</v>
      </c>
      <c r="F40" s="33">
        <f t="shared" si="0"/>
        <v>0.85984629901602638</v>
      </c>
    </row>
    <row r="41" spans="2:6" x14ac:dyDescent="0.25">
      <c r="B41" s="21" t="s">
        <v>18</v>
      </c>
      <c r="C41" s="22">
        <v>0</v>
      </c>
      <c r="D41" s="22">
        <v>2500000</v>
      </c>
      <c r="E41" s="22">
        <v>2500000</v>
      </c>
      <c r="F41" s="33">
        <f t="shared" si="0"/>
        <v>1</v>
      </c>
    </row>
    <row r="42" spans="2:6" x14ac:dyDescent="0.25">
      <c r="B42" s="21" t="s">
        <v>21</v>
      </c>
      <c r="C42" s="22">
        <v>2271473</v>
      </c>
      <c r="D42" s="22">
        <v>8659186</v>
      </c>
      <c r="E42" s="22">
        <v>5889334.2600000007</v>
      </c>
      <c r="F42" s="33">
        <f t="shared" si="0"/>
        <v>0.68012562150761058</v>
      </c>
    </row>
    <row r="43" spans="2:6" x14ac:dyDescent="0.25">
      <c r="B43" s="21" t="s">
        <v>22</v>
      </c>
      <c r="C43" s="22">
        <v>10451265</v>
      </c>
      <c r="D43" s="22">
        <v>19899437</v>
      </c>
      <c r="E43" s="22">
        <v>14509820.59</v>
      </c>
      <c r="F43" s="33">
        <f t="shared" si="0"/>
        <v>0.72915734198912263</v>
      </c>
    </row>
    <row r="44" spans="2:6" x14ac:dyDescent="0.25">
      <c r="B44" s="2" t="s">
        <v>5</v>
      </c>
      <c r="C44" s="3">
        <f>SUM(C45:C54)</f>
        <v>1380837857</v>
      </c>
      <c r="D44" s="3">
        <f>SUM(D45:D54)</f>
        <v>1227126390</v>
      </c>
      <c r="E44" s="3">
        <f>SUM(E45:E54)</f>
        <v>91912032.349999994</v>
      </c>
      <c r="F44" s="31">
        <f t="shared" si="0"/>
        <v>7.4900216553895477E-2</v>
      </c>
    </row>
    <row r="45" spans="2:6" x14ac:dyDescent="0.25">
      <c r="B45" s="19" t="s">
        <v>13</v>
      </c>
      <c r="C45" s="20">
        <v>32516078</v>
      </c>
      <c r="D45" s="20">
        <v>13694519</v>
      </c>
      <c r="E45" s="20">
        <v>523633.48</v>
      </c>
      <c r="F45" s="32">
        <f t="shared" si="0"/>
        <v>3.8236719376562256E-2</v>
      </c>
    </row>
    <row r="46" spans="2:6" x14ac:dyDescent="0.25">
      <c r="B46" s="21" t="s">
        <v>14</v>
      </c>
      <c r="C46" s="22">
        <v>89029789</v>
      </c>
      <c r="D46" s="22">
        <v>85283246</v>
      </c>
      <c r="E46" s="22">
        <v>26845078.919999994</v>
      </c>
      <c r="F46" s="33">
        <f t="shared" si="0"/>
        <v>0.31477552953366705</v>
      </c>
    </row>
    <row r="47" spans="2:6" x14ac:dyDescent="0.25">
      <c r="B47" s="21" t="s">
        <v>15</v>
      </c>
      <c r="C47" s="22">
        <v>25000000</v>
      </c>
      <c r="D47" s="22">
        <v>837903</v>
      </c>
      <c r="E47" s="22">
        <v>383761.83</v>
      </c>
      <c r="F47" s="33">
        <f t="shared" si="0"/>
        <v>0.45800269243575931</v>
      </c>
    </row>
    <row r="48" spans="2:6" x14ac:dyDescent="0.25">
      <c r="B48" s="21" t="s">
        <v>16</v>
      </c>
      <c r="C48" s="22">
        <v>25000000</v>
      </c>
      <c r="D48" s="22">
        <v>500</v>
      </c>
      <c r="E48" s="22">
        <v>0</v>
      </c>
      <c r="F48" s="33" t="str">
        <f t="shared" si="0"/>
        <v>0%</v>
      </c>
    </row>
    <row r="49" spans="2:6" x14ac:dyDescent="0.25">
      <c r="B49" s="21" t="s">
        <v>17</v>
      </c>
      <c r="C49" s="22">
        <v>25000000</v>
      </c>
      <c r="D49" s="22">
        <v>10154</v>
      </c>
      <c r="E49" s="22">
        <v>0</v>
      </c>
      <c r="F49" s="33" t="str">
        <f t="shared" si="0"/>
        <v>0%</v>
      </c>
    </row>
    <row r="50" spans="2:6" x14ac:dyDescent="0.25">
      <c r="B50" s="21" t="s">
        <v>18</v>
      </c>
      <c r="C50" s="22">
        <v>25000000</v>
      </c>
      <c r="D50" s="22">
        <v>0</v>
      </c>
      <c r="E50" s="22">
        <v>0</v>
      </c>
      <c r="F50" s="33" t="str">
        <f t="shared" si="0"/>
        <v>0%</v>
      </c>
    </row>
    <row r="51" spans="2:6" x14ac:dyDescent="0.25">
      <c r="B51" s="21" t="s">
        <v>19</v>
      </c>
      <c r="C51" s="22">
        <v>53876189</v>
      </c>
      <c r="D51" s="22">
        <v>133764017</v>
      </c>
      <c r="E51" s="22">
        <v>16600630.59</v>
      </c>
      <c r="F51" s="33">
        <f t="shared" si="0"/>
        <v>0.12410385813996599</v>
      </c>
    </row>
    <row r="52" spans="2:6" x14ac:dyDescent="0.25">
      <c r="B52" s="21" t="s">
        <v>20</v>
      </c>
      <c r="C52" s="22">
        <v>0</v>
      </c>
      <c r="D52" s="22">
        <v>22628823</v>
      </c>
      <c r="E52" s="22">
        <v>7242336.4199999999</v>
      </c>
      <c r="F52" s="33">
        <f t="shared" si="0"/>
        <v>0.32004918771073509</v>
      </c>
    </row>
    <row r="53" spans="2:6" x14ac:dyDescent="0.25">
      <c r="B53" s="21" t="s">
        <v>21</v>
      </c>
      <c r="C53" s="22">
        <v>1219223</v>
      </c>
      <c r="D53" s="22">
        <v>11388966</v>
      </c>
      <c r="E53" s="22">
        <v>282908.83999999997</v>
      </c>
      <c r="F53" s="33">
        <f t="shared" si="0"/>
        <v>2.4840608006029694E-2</v>
      </c>
    </row>
    <row r="54" spans="2:6" x14ac:dyDescent="0.25">
      <c r="B54" s="21" t="s">
        <v>22</v>
      </c>
      <c r="C54" s="22">
        <v>1104196578</v>
      </c>
      <c r="D54" s="22">
        <v>959518262</v>
      </c>
      <c r="E54" s="22">
        <v>40033682.270000003</v>
      </c>
      <c r="F54" s="33">
        <f t="shared" si="0"/>
        <v>4.1722689244657656E-2</v>
      </c>
    </row>
    <row r="55" spans="2:6" x14ac:dyDescent="0.25">
      <c r="B55" s="4" t="s">
        <v>8</v>
      </c>
      <c r="C55" s="5">
        <f>+C44+C36+C33+C20+C17+C6</f>
        <v>3751040994</v>
      </c>
      <c r="D55" s="5">
        <f t="shared" ref="D55:E55" si="4">+D44+D36+D33+D20+D17+D6</f>
        <v>3289519540</v>
      </c>
      <c r="E55" s="5">
        <f t="shared" si="4"/>
        <v>529234914.02999997</v>
      </c>
      <c r="F55" s="35">
        <f t="shared" si="0"/>
        <v>0.16088517110009323</v>
      </c>
    </row>
    <row r="56" spans="2:6" x14ac:dyDescent="0.25">
      <c r="B56" s="1" t="s">
        <v>12</v>
      </c>
      <c r="C56" s="30"/>
      <c r="D56" s="30"/>
      <c r="E56" s="30"/>
    </row>
    <row r="57" spans="2:6" x14ac:dyDescent="0.25">
      <c r="C57" s="30"/>
      <c r="D57" s="30"/>
      <c r="E57" s="30"/>
      <c r="F57" s="37"/>
    </row>
    <row r="58" spans="2:6" x14ac:dyDescent="0.25">
      <c r="C58" s="30"/>
      <c r="D58" s="30"/>
      <c r="E58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6"/>
  <sheetViews>
    <sheetView showGridLines="0" zoomScaleNormal="100" workbookViewId="0">
      <selection activeCell="B4" sqref="B4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48" t="s">
        <v>27</v>
      </c>
      <c r="C2" s="48"/>
      <c r="D2" s="48"/>
      <c r="E2" s="48"/>
      <c r="F2" s="48"/>
    </row>
    <row r="4" spans="2:6" x14ac:dyDescent="0.25">
      <c r="B4" s="1" t="s">
        <v>36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25</v>
      </c>
      <c r="F5" s="12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717200536</v>
      </c>
      <c r="E6" s="3">
        <f>SUM(E7:E16)</f>
        <v>180828597.21999997</v>
      </c>
      <c r="F6" s="31">
        <f t="shared" ref="F6:F31" si="0">IF(E6=0,"0%",+E6/D6)</f>
        <v>0.25213115180940127</v>
      </c>
    </row>
    <row r="7" spans="2:6" x14ac:dyDescent="0.25">
      <c r="B7" s="13" t="s">
        <v>13</v>
      </c>
      <c r="C7" s="14">
        <v>0</v>
      </c>
      <c r="D7" s="14">
        <v>842891</v>
      </c>
      <c r="E7" s="14">
        <v>236012.90000000002</v>
      </c>
      <c r="F7" s="38">
        <f t="shared" si="0"/>
        <v>0.28000405746413243</v>
      </c>
    </row>
    <row r="8" spans="2:6" x14ac:dyDescent="0.25">
      <c r="B8" s="15" t="s">
        <v>14</v>
      </c>
      <c r="C8" s="16">
        <v>0</v>
      </c>
      <c r="D8" s="16">
        <v>198156</v>
      </c>
      <c r="E8" s="16">
        <v>86381.87999999999</v>
      </c>
      <c r="F8" s="39">
        <f t="shared" si="0"/>
        <v>0.43592866226609334</v>
      </c>
    </row>
    <row r="9" spans="2:6" x14ac:dyDescent="0.25">
      <c r="B9" s="15" t="s">
        <v>15</v>
      </c>
      <c r="C9" s="16">
        <v>0</v>
      </c>
      <c r="D9" s="16">
        <v>463129</v>
      </c>
      <c r="E9" s="16">
        <v>166256.92000000004</v>
      </c>
      <c r="F9" s="39">
        <f t="shared" si="0"/>
        <v>0.35898620038909257</v>
      </c>
    </row>
    <row r="10" spans="2:6" x14ac:dyDescent="0.25">
      <c r="B10" s="15" t="s">
        <v>16</v>
      </c>
      <c r="C10" s="16">
        <v>0</v>
      </c>
      <c r="D10" s="16">
        <v>442071</v>
      </c>
      <c r="E10" s="16">
        <v>120324.95000000001</v>
      </c>
      <c r="F10" s="39">
        <f t="shared" si="0"/>
        <v>0.27218467169300864</v>
      </c>
    </row>
    <row r="11" spans="2:6" x14ac:dyDescent="0.25">
      <c r="B11" s="15" t="s">
        <v>17</v>
      </c>
      <c r="C11" s="16">
        <v>0</v>
      </c>
      <c r="D11" s="16">
        <v>4074129</v>
      </c>
      <c r="E11" s="16">
        <v>592036.6100000001</v>
      </c>
      <c r="F11" s="39">
        <f t="shared" si="0"/>
        <v>0.14531611787451995</v>
      </c>
    </row>
    <row r="12" spans="2:6" x14ac:dyDescent="0.25">
      <c r="B12" s="15" t="s">
        <v>18</v>
      </c>
      <c r="C12" s="16">
        <v>0</v>
      </c>
      <c r="D12" s="16">
        <v>176089</v>
      </c>
      <c r="E12" s="16">
        <v>26752</v>
      </c>
      <c r="F12" s="39">
        <f t="shared" si="0"/>
        <v>0.15192317521253457</v>
      </c>
    </row>
    <row r="13" spans="2:6" x14ac:dyDescent="0.25">
      <c r="B13" s="15" t="s">
        <v>19</v>
      </c>
      <c r="C13" s="16">
        <v>203313</v>
      </c>
      <c r="D13" s="16">
        <v>278265</v>
      </c>
      <c r="E13" s="16">
        <v>47367.090000000004</v>
      </c>
      <c r="F13" s="39">
        <f t="shared" si="0"/>
        <v>0.17022295294054229</v>
      </c>
    </row>
    <row r="14" spans="2:6" x14ac:dyDescent="0.25">
      <c r="B14" s="15" t="s">
        <v>20</v>
      </c>
      <c r="C14" s="16">
        <v>0</v>
      </c>
      <c r="D14" s="16">
        <v>83727</v>
      </c>
      <c r="E14" s="16">
        <v>38087.519999999997</v>
      </c>
      <c r="F14" s="39">
        <f t="shared" si="0"/>
        <v>0.4549012863234082</v>
      </c>
    </row>
    <row r="15" spans="2:6" x14ac:dyDescent="0.25">
      <c r="B15" s="15" t="s">
        <v>21</v>
      </c>
      <c r="C15" s="16">
        <v>985456878</v>
      </c>
      <c r="D15" s="16">
        <v>692422887</v>
      </c>
      <c r="E15" s="16">
        <v>173428049.16999996</v>
      </c>
      <c r="F15" s="39">
        <f t="shared" si="0"/>
        <v>0.2504655065943826</v>
      </c>
    </row>
    <row r="16" spans="2:6" x14ac:dyDescent="0.25">
      <c r="B16" s="15" t="s">
        <v>22</v>
      </c>
      <c r="C16" s="16">
        <v>14098853</v>
      </c>
      <c r="D16" s="16">
        <v>18219192</v>
      </c>
      <c r="E16" s="16">
        <v>6087328.1800000025</v>
      </c>
      <c r="F16" s="39">
        <f t="shared" si="0"/>
        <v>0.33411625389314753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48818496</v>
      </c>
      <c r="E17" s="3">
        <f>SUM(E18:E19)</f>
        <v>14783840.33</v>
      </c>
      <c r="F17" s="31">
        <f t="shared" si="0"/>
        <v>0.30283276916191765</v>
      </c>
    </row>
    <row r="18" spans="2:6" x14ac:dyDescent="0.25">
      <c r="B18" s="13" t="s">
        <v>21</v>
      </c>
      <c r="C18" s="14">
        <v>0</v>
      </c>
      <c r="D18" s="14">
        <v>450641</v>
      </c>
      <c r="E18" s="14">
        <v>2224.9700000000003</v>
      </c>
      <c r="F18" s="38">
        <f t="shared" si="0"/>
        <v>4.9373448044008426E-3</v>
      </c>
    </row>
    <row r="19" spans="2:6" x14ac:dyDescent="0.25">
      <c r="B19" s="15" t="s">
        <v>22</v>
      </c>
      <c r="C19" s="16">
        <v>35310872</v>
      </c>
      <c r="D19" s="16">
        <v>48367855</v>
      </c>
      <c r="E19" s="16">
        <v>14781615.359999999</v>
      </c>
      <c r="F19" s="39">
        <f t="shared" si="0"/>
        <v>0.30560824663405062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862349807</v>
      </c>
      <c r="E20" s="3">
        <f t="shared" si="1"/>
        <v>176634855.66000003</v>
      </c>
      <c r="F20" s="31">
        <f t="shared" si="0"/>
        <v>0.2048297039393899</v>
      </c>
    </row>
    <row r="21" spans="2:6" x14ac:dyDescent="0.25">
      <c r="B21" s="13" t="s">
        <v>13</v>
      </c>
      <c r="C21" s="14">
        <v>270984221</v>
      </c>
      <c r="D21" s="14">
        <v>228143252</v>
      </c>
      <c r="E21" s="14">
        <v>97042455.980000019</v>
      </c>
      <c r="F21" s="38">
        <f t="shared" si="0"/>
        <v>0.42535755552393029</v>
      </c>
    </row>
    <row r="22" spans="2:6" x14ac:dyDescent="0.25">
      <c r="B22" s="15" t="s">
        <v>14</v>
      </c>
      <c r="C22" s="16">
        <v>54126133</v>
      </c>
      <c r="D22" s="16">
        <v>34889467</v>
      </c>
      <c r="E22" s="16">
        <v>7550165.0499999998</v>
      </c>
      <c r="F22" s="39">
        <f t="shared" si="0"/>
        <v>0.21640241881597103</v>
      </c>
    </row>
    <row r="23" spans="2:6" x14ac:dyDescent="0.25">
      <c r="B23" s="15" t="s">
        <v>15</v>
      </c>
      <c r="C23" s="16">
        <v>81114770</v>
      </c>
      <c r="D23" s="16">
        <v>82200970</v>
      </c>
      <c r="E23" s="16">
        <v>18080327.359999996</v>
      </c>
      <c r="F23" s="39">
        <f t="shared" si="0"/>
        <v>0.21995272513207564</v>
      </c>
    </row>
    <row r="24" spans="2:6" x14ac:dyDescent="0.25">
      <c r="B24" s="15" t="s">
        <v>16</v>
      </c>
      <c r="C24" s="16">
        <v>29219967</v>
      </c>
      <c r="D24" s="16">
        <v>28806083</v>
      </c>
      <c r="E24" s="16">
        <v>2333275.8399999994</v>
      </c>
      <c r="F24" s="39">
        <f t="shared" si="0"/>
        <v>8.0999413908513673E-2</v>
      </c>
    </row>
    <row r="25" spans="2:6" x14ac:dyDescent="0.25">
      <c r="B25" s="15" t="s">
        <v>17</v>
      </c>
      <c r="C25" s="16">
        <v>9598182</v>
      </c>
      <c r="D25" s="16">
        <v>10412755</v>
      </c>
      <c r="E25" s="16">
        <v>883489.35</v>
      </c>
      <c r="F25" s="39">
        <f t="shared" si="0"/>
        <v>8.4846839285088335E-2</v>
      </c>
    </row>
    <row r="26" spans="2:6" x14ac:dyDescent="0.25">
      <c r="B26" s="15" t="s">
        <v>18</v>
      </c>
      <c r="C26" s="16">
        <v>44082985</v>
      </c>
      <c r="D26" s="16">
        <v>41940505</v>
      </c>
      <c r="E26" s="16">
        <v>11500989.670000002</v>
      </c>
      <c r="F26" s="39">
        <f t="shared" si="0"/>
        <v>0.27422153524379361</v>
      </c>
    </row>
    <row r="27" spans="2:6" x14ac:dyDescent="0.25">
      <c r="B27" s="15" t="s">
        <v>19</v>
      </c>
      <c r="C27" s="16">
        <v>26221868</v>
      </c>
      <c r="D27" s="16">
        <v>26342950</v>
      </c>
      <c r="E27" s="16">
        <v>1792119.8700000006</v>
      </c>
      <c r="F27" s="39">
        <f t="shared" si="0"/>
        <v>6.8030340945110568E-2</v>
      </c>
    </row>
    <row r="28" spans="2:6" x14ac:dyDescent="0.25">
      <c r="B28" s="15" t="s">
        <v>20</v>
      </c>
      <c r="C28" s="16">
        <v>15835576</v>
      </c>
      <c r="D28" s="16">
        <v>16137271</v>
      </c>
      <c r="E28" s="16">
        <v>363376.22000000009</v>
      </c>
      <c r="F28" s="39">
        <f t="shared" si="0"/>
        <v>2.2517823490725297E-2</v>
      </c>
    </row>
    <row r="29" spans="2:6" x14ac:dyDescent="0.25">
      <c r="B29" s="15" t="s">
        <v>23</v>
      </c>
      <c r="C29" s="16">
        <v>11033753</v>
      </c>
      <c r="D29" s="16">
        <v>1216709</v>
      </c>
      <c r="E29" s="16">
        <v>119417.86000000002</v>
      </c>
      <c r="F29" s="39">
        <f t="shared" si="0"/>
        <v>9.8148250732097833E-2</v>
      </c>
    </row>
    <row r="30" spans="2:6" x14ac:dyDescent="0.25">
      <c r="B30" s="15" t="s">
        <v>24</v>
      </c>
      <c r="C30" s="16">
        <v>26037333</v>
      </c>
      <c r="D30" s="16">
        <v>2145201</v>
      </c>
      <c r="E30" s="16">
        <v>76180</v>
      </c>
      <c r="F30" s="39">
        <f t="shared" si="0"/>
        <v>3.5511823833757304E-2</v>
      </c>
    </row>
    <row r="31" spans="2:6" x14ac:dyDescent="0.25">
      <c r="B31" s="15" t="s">
        <v>21</v>
      </c>
      <c r="C31" s="16">
        <v>159816760</v>
      </c>
      <c r="D31" s="16">
        <v>161591933</v>
      </c>
      <c r="E31" s="16">
        <v>27307280.800000004</v>
      </c>
      <c r="F31" s="39">
        <f t="shared" si="0"/>
        <v>0.16898913388207321</v>
      </c>
    </row>
    <row r="32" spans="2:6" x14ac:dyDescent="0.25">
      <c r="B32" s="17" t="s">
        <v>22</v>
      </c>
      <c r="C32" s="18">
        <v>235528295</v>
      </c>
      <c r="D32" s="18">
        <v>228522711</v>
      </c>
      <c r="E32" s="18">
        <v>9585777.6599999964</v>
      </c>
      <c r="F32" s="40">
        <f t="shared" ref="F32:F55" si="2">IF(E32=0,"0%",+E32/D32)</f>
        <v>4.1946717759706591E-2</v>
      </c>
    </row>
    <row r="33" spans="2:6" x14ac:dyDescent="0.25">
      <c r="B33" s="2" t="s">
        <v>3</v>
      </c>
      <c r="C33" s="3">
        <f>+SUM(C34:C35)</f>
        <v>312913996</v>
      </c>
      <c r="D33" s="3">
        <f t="shared" ref="D33:E33" si="3">+SUM(D34:D35)</f>
        <v>306197851</v>
      </c>
      <c r="E33" s="3">
        <f t="shared" si="3"/>
        <v>7104663</v>
      </c>
      <c r="F33" s="31">
        <f t="shared" si="2"/>
        <v>2.320285063006533E-2</v>
      </c>
    </row>
    <row r="34" spans="2:6" x14ac:dyDescent="0.25">
      <c r="B34" s="13" t="s">
        <v>21</v>
      </c>
      <c r="C34" s="14">
        <v>0</v>
      </c>
      <c r="D34" s="14">
        <v>7104663</v>
      </c>
      <c r="E34" s="14">
        <v>7104663</v>
      </c>
      <c r="F34" s="38">
        <f t="shared" si="2"/>
        <v>1</v>
      </c>
    </row>
    <row r="35" spans="2:6" x14ac:dyDescent="0.25">
      <c r="B35" s="17" t="s">
        <v>22</v>
      </c>
      <c r="C35" s="18">
        <v>312913996</v>
      </c>
      <c r="D35" s="18">
        <v>299093188</v>
      </c>
      <c r="E35" s="18">
        <v>0</v>
      </c>
      <c r="F35" s="40" t="str">
        <f t="shared" si="2"/>
        <v>0%</v>
      </c>
    </row>
    <row r="36" spans="2:6" x14ac:dyDescent="0.25">
      <c r="B36" s="2" t="s">
        <v>4</v>
      </c>
      <c r="C36" s="3">
        <f>+SUM(C37:C43)</f>
        <v>11225000</v>
      </c>
      <c r="D36" s="3">
        <f t="shared" ref="D36:E36" si="4">+SUM(D37:D43)</f>
        <v>51313275</v>
      </c>
      <c r="E36" s="3">
        <f t="shared" si="4"/>
        <v>40081217.980000004</v>
      </c>
      <c r="F36" s="31">
        <f t="shared" si="2"/>
        <v>0.78110816314101961</v>
      </c>
    </row>
    <row r="37" spans="2:6" x14ac:dyDescent="0.25">
      <c r="B37" s="13" t="s">
        <v>13</v>
      </c>
      <c r="C37" s="14">
        <v>795100</v>
      </c>
      <c r="D37" s="14">
        <v>21152486</v>
      </c>
      <c r="E37" s="14">
        <v>15814687</v>
      </c>
      <c r="F37" s="38">
        <f t="shared" si="2"/>
        <v>0.74765145808393396</v>
      </c>
    </row>
    <row r="38" spans="2:6" x14ac:dyDescent="0.25">
      <c r="B38" s="15" t="s">
        <v>14</v>
      </c>
      <c r="C38" s="16">
        <v>0</v>
      </c>
      <c r="D38" s="16">
        <v>120100</v>
      </c>
      <c r="E38" s="16">
        <v>109480</v>
      </c>
      <c r="F38" s="39">
        <f t="shared" si="2"/>
        <v>0.91157368859283927</v>
      </c>
    </row>
    <row r="39" spans="2:6" x14ac:dyDescent="0.25">
      <c r="B39" s="15" t="s">
        <v>15</v>
      </c>
      <c r="C39" s="16">
        <v>0</v>
      </c>
      <c r="D39" s="16">
        <v>771650</v>
      </c>
      <c r="E39" s="16">
        <v>756777</v>
      </c>
      <c r="F39" s="39">
        <f t="shared" si="2"/>
        <v>0.98072571761809113</v>
      </c>
    </row>
    <row r="40" spans="2:6" x14ac:dyDescent="0.25">
      <c r="B40" s="15" t="s">
        <v>16</v>
      </c>
      <c r="C40" s="16">
        <v>0</v>
      </c>
      <c r="D40" s="16">
        <v>807542</v>
      </c>
      <c r="E40" s="16">
        <v>694362</v>
      </c>
      <c r="F40" s="39">
        <f t="shared" si="2"/>
        <v>0.85984629901602638</v>
      </c>
    </row>
    <row r="41" spans="2:6" x14ac:dyDescent="0.25">
      <c r="B41" s="15" t="s">
        <v>18</v>
      </c>
      <c r="C41" s="16">
        <v>0</v>
      </c>
      <c r="D41" s="16">
        <v>2500000</v>
      </c>
      <c r="E41" s="16">
        <v>2500000</v>
      </c>
      <c r="F41" s="39">
        <f t="shared" si="2"/>
        <v>1</v>
      </c>
    </row>
    <row r="42" spans="2:6" x14ac:dyDescent="0.25">
      <c r="B42" s="15" t="s">
        <v>21</v>
      </c>
      <c r="C42" s="16">
        <v>4900</v>
      </c>
      <c r="D42" s="16">
        <v>6298871</v>
      </c>
      <c r="E42" s="16">
        <v>5851456.7800000003</v>
      </c>
      <c r="F42" s="39">
        <f t="shared" si="2"/>
        <v>0.92896914066028657</v>
      </c>
    </row>
    <row r="43" spans="2:6" x14ac:dyDescent="0.25">
      <c r="B43" s="15" t="s">
        <v>22</v>
      </c>
      <c r="C43" s="16">
        <v>10425000</v>
      </c>
      <c r="D43" s="16">
        <v>19662626</v>
      </c>
      <c r="E43" s="16">
        <v>14354455.199999999</v>
      </c>
      <c r="F43" s="39">
        <f t="shared" si="2"/>
        <v>0.73003754432393719</v>
      </c>
    </row>
    <row r="44" spans="2:6" x14ac:dyDescent="0.25">
      <c r="B44" s="2" t="s">
        <v>5</v>
      </c>
      <c r="C44" s="3">
        <f>+SUM(C45:C54)</f>
        <v>850265770</v>
      </c>
      <c r="D44" s="3">
        <f t="shared" ref="D44:E44" si="5">+SUM(D45:D54)</f>
        <v>665923285</v>
      </c>
      <c r="E44" s="3">
        <f t="shared" si="5"/>
        <v>86887988.340000004</v>
      </c>
      <c r="F44" s="31">
        <f t="shared" si="2"/>
        <v>0.13047747435352108</v>
      </c>
    </row>
    <row r="45" spans="2:6" x14ac:dyDescent="0.25">
      <c r="B45" s="13" t="s">
        <v>13</v>
      </c>
      <c r="C45" s="14">
        <v>25010000</v>
      </c>
      <c r="D45" s="14">
        <v>7622614</v>
      </c>
      <c r="E45" s="14">
        <v>502633.48</v>
      </c>
      <c r="F45" s="38">
        <f t="shared" si="2"/>
        <v>6.5939778663854684E-2</v>
      </c>
    </row>
    <row r="46" spans="2:6" x14ac:dyDescent="0.25">
      <c r="B46" s="15" t="s">
        <v>14</v>
      </c>
      <c r="C46" s="16">
        <v>67879799</v>
      </c>
      <c r="D46" s="16">
        <v>60443600</v>
      </c>
      <c r="E46" s="16">
        <v>23352068.689999998</v>
      </c>
      <c r="F46" s="39">
        <f t="shared" si="2"/>
        <v>0.38634476917324578</v>
      </c>
    </row>
    <row r="47" spans="2:6" x14ac:dyDescent="0.25">
      <c r="B47" s="15" t="s">
        <v>15</v>
      </c>
      <c r="C47" s="16">
        <v>25000000</v>
      </c>
      <c r="D47" s="16">
        <v>0</v>
      </c>
      <c r="E47" s="16">
        <v>0</v>
      </c>
      <c r="F47" s="39" t="str">
        <f t="shared" si="2"/>
        <v>0%</v>
      </c>
    </row>
    <row r="48" spans="2:6" x14ac:dyDescent="0.25">
      <c r="B48" s="15" t="s">
        <v>16</v>
      </c>
      <c r="C48" s="16">
        <v>25000000</v>
      </c>
      <c r="D48" s="16">
        <v>0</v>
      </c>
      <c r="E48" s="16">
        <v>0</v>
      </c>
      <c r="F48" s="39" t="str">
        <f t="shared" si="2"/>
        <v>0%</v>
      </c>
    </row>
    <row r="49" spans="2:6" x14ac:dyDescent="0.25">
      <c r="B49" s="15" t="s">
        <v>17</v>
      </c>
      <c r="C49" s="16">
        <v>25000000</v>
      </c>
      <c r="D49" s="16">
        <v>10154</v>
      </c>
      <c r="E49" s="16">
        <v>0</v>
      </c>
      <c r="F49" s="39" t="str">
        <f t="shared" si="2"/>
        <v>0%</v>
      </c>
    </row>
    <row r="50" spans="2:6" x14ac:dyDescent="0.25">
      <c r="B50" s="15" t="s">
        <v>18</v>
      </c>
      <c r="C50" s="16">
        <v>25000000</v>
      </c>
      <c r="D50" s="16">
        <v>0</v>
      </c>
      <c r="E50" s="16">
        <v>0</v>
      </c>
      <c r="F50" s="39" t="str">
        <f t="shared" si="2"/>
        <v>0%</v>
      </c>
    </row>
    <row r="51" spans="2:6" x14ac:dyDescent="0.25">
      <c r="B51" s="15" t="s">
        <v>19</v>
      </c>
      <c r="C51" s="16">
        <v>53876189</v>
      </c>
      <c r="D51" s="16">
        <v>132952392</v>
      </c>
      <c r="E51" s="16">
        <v>16577731.26</v>
      </c>
      <c r="F51" s="39">
        <f t="shared" si="2"/>
        <v>0.12468922905877466</v>
      </c>
    </row>
    <row r="52" spans="2:6" x14ac:dyDescent="0.25">
      <c r="B52" s="15" t="s">
        <v>20</v>
      </c>
      <c r="C52" s="16">
        <v>0</v>
      </c>
      <c r="D52" s="16">
        <v>22628823</v>
      </c>
      <c r="E52" s="16">
        <v>7242336.4199999999</v>
      </c>
      <c r="F52" s="39">
        <f t="shared" si="2"/>
        <v>0.32004918771073509</v>
      </c>
    </row>
    <row r="53" spans="2:6" x14ac:dyDescent="0.25">
      <c r="B53" s="15" t="s">
        <v>21</v>
      </c>
      <c r="C53" s="16">
        <v>0</v>
      </c>
      <c r="D53" s="16">
        <v>2534278</v>
      </c>
      <c r="E53" s="16">
        <v>224271.94</v>
      </c>
      <c r="F53" s="39">
        <f t="shared" si="2"/>
        <v>8.8495397900309275E-2</v>
      </c>
    </row>
    <row r="54" spans="2:6" x14ac:dyDescent="0.25">
      <c r="B54" s="15" t="s">
        <v>22</v>
      </c>
      <c r="C54" s="16">
        <v>603499782</v>
      </c>
      <c r="D54" s="16">
        <v>439731424</v>
      </c>
      <c r="E54" s="16">
        <v>38988946.550000004</v>
      </c>
      <c r="F54" s="39">
        <f t="shared" si="2"/>
        <v>8.8665363496969463E-2</v>
      </c>
    </row>
    <row r="55" spans="2:6" x14ac:dyDescent="0.25">
      <c r="B55" s="4" t="s">
        <v>8</v>
      </c>
      <c r="C55" s="5">
        <f>+C44+C36+C33+C20+C17+C6</f>
        <v>3173074525</v>
      </c>
      <c r="D55" s="5">
        <f>+D44+D36+D33+D20+D17+D6</f>
        <v>2651803250</v>
      </c>
      <c r="E55" s="5">
        <f>+E44+E36+E33+E20+E17+E6</f>
        <v>506321162.52999997</v>
      </c>
      <c r="F55" s="35">
        <f t="shared" si="2"/>
        <v>0.19093466399892223</v>
      </c>
    </row>
    <row r="56" spans="2:6" x14ac:dyDescent="0.25">
      <c r="B56" s="1" t="s">
        <v>12</v>
      </c>
      <c r="C56" s="11"/>
      <c r="D56" s="11"/>
      <c r="E56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Normal="100" workbookViewId="0">
      <selection activeCell="B4" sqref="B4"/>
    </sheetView>
  </sheetViews>
  <sheetFormatPr baseColWidth="10" defaultRowHeight="15" x14ac:dyDescent="0.25"/>
  <cols>
    <col min="2" max="2" width="71.5703125" customWidth="1"/>
    <col min="5" max="5" width="14.7109375" customWidth="1"/>
  </cols>
  <sheetData>
    <row r="2" spans="2:6" ht="52.5" customHeight="1" x14ac:dyDescent="0.25">
      <c r="B2" s="48" t="s">
        <v>28</v>
      </c>
      <c r="C2" s="48"/>
      <c r="D2" s="48"/>
      <c r="E2" s="48"/>
      <c r="F2" s="48"/>
    </row>
    <row r="4" spans="2:6" x14ac:dyDescent="0.25">
      <c r="B4" t="s">
        <v>35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25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22890</v>
      </c>
      <c r="F6" s="6">
        <f t="shared" ref="F6:F32" si="0">E6/D6</f>
        <v>0.11445</v>
      </c>
    </row>
    <row r="7" spans="2:6" x14ac:dyDescent="0.25">
      <c r="B7" s="41" t="s">
        <v>22</v>
      </c>
      <c r="C7" s="14">
        <v>200000</v>
      </c>
      <c r="D7" s="14">
        <v>200000</v>
      </c>
      <c r="E7" s="14">
        <v>22890</v>
      </c>
      <c r="F7" s="25">
        <f t="shared" si="0"/>
        <v>0.11445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1" t="s">
        <v>21</v>
      </c>
      <c r="C9" s="14">
        <v>850000</v>
      </c>
      <c r="D9" s="14">
        <v>850000</v>
      </c>
      <c r="E9" s="14">
        <v>0</v>
      </c>
      <c r="F9" s="25">
        <f t="shared" si="0"/>
        <v>0</v>
      </c>
    </row>
    <row r="10" spans="2:6" x14ac:dyDescent="0.25">
      <c r="B10" s="2" t="s">
        <v>2</v>
      </c>
      <c r="C10" s="3">
        <f>+SUM(C11:C21)</f>
        <v>44051544</v>
      </c>
      <c r="D10" s="3">
        <f t="shared" ref="D10:E10" si="1">+SUM(D11:D21)</f>
        <v>65518528</v>
      </c>
      <c r="E10" s="3">
        <f t="shared" si="1"/>
        <v>16530888.900000002</v>
      </c>
      <c r="F10" s="6">
        <f t="shared" si="0"/>
        <v>0.25230861261107701</v>
      </c>
    </row>
    <row r="11" spans="2:6" x14ac:dyDescent="0.25">
      <c r="B11" s="13" t="s">
        <v>13</v>
      </c>
      <c r="C11" s="14">
        <v>19800</v>
      </c>
      <c r="D11" s="14">
        <v>125642</v>
      </c>
      <c r="E11" s="14">
        <v>34722</v>
      </c>
      <c r="F11" s="25">
        <f t="shared" si="0"/>
        <v>0.27635663233632068</v>
      </c>
    </row>
    <row r="12" spans="2:6" x14ac:dyDescent="0.25">
      <c r="B12" s="15" t="s">
        <v>14</v>
      </c>
      <c r="C12" s="16">
        <v>0</v>
      </c>
      <c r="D12" s="16">
        <v>102484</v>
      </c>
      <c r="E12" s="16">
        <v>5504</v>
      </c>
      <c r="F12" s="26">
        <f t="shared" si="0"/>
        <v>5.3705944342531516E-2</v>
      </c>
    </row>
    <row r="13" spans="2:6" x14ac:dyDescent="0.25">
      <c r="B13" s="15" t="s">
        <v>15</v>
      </c>
      <c r="C13" s="16">
        <v>0</v>
      </c>
      <c r="D13" s="16">
        <v>290850</v>
      </c>
      <c r="E13" s="16">
        <v>63186</v>
      </c>
      <c r="F13" s="26">
        <f t="shared" si="0"/>
        <v>0.21724600309437855</v>
      </c>
    </row>
    <row r="14" spans="2:6" x14ac:dyDescent="0.25">
      <c r="B14" s="15" t="s">
        <v>16</v>
      </c>
      <c r="C14" s="16">
        <v>0</v>
      </c>
      <c r="D14" s="16">
        <v>69028</v>
      </c>
      <c r="E14" s="16">
        <v>25877</v>
      </c>
      <c r="F14" s="26">
        <f t="shared" si="0"/>
        <v>0.37487686156342354</v>
      </c>
    </row>
    <row r="15" spans="2:6" x14ac:dyDescent="0.25">
      <c r="B15" s="15" t="s">
        <v>17</v>
      </c>
      <c r="C15" s="16">
        <v>0</v>
      </c>
      <c r="D15" s="16">
        <v>52336</v>
      </c>
      <c r="E15" s="16">
        <v>22116</v>
      </c>
      <c r="F15" s="26">
        <f t="shared" si="0"/>
        <v>0.42257719351880157</v>
      </c>
    </row>
    <row r="16" spans="2:6" x14ac:dyDescent="0.25">
      <c r="B16" s="15" t="s">
        <v>18</v>
      </c>
      <c r="C16" s="16">
        <v>0</v>
      </c>
      <c r="D16" s="16">
        <v>27148</v>
      </c>
      <c r="E16" s="16">
        <v>5308</v>
      </c>
      <c r="F16" s="26">
        <f t="shared" si="0"/>
        <v>0.19552084868130248</v>
      </c>
    </row>
    <row r="17" spans="2:6" x14ac:dyDescent="0.25">
      <c r="B17" s="15" t="s">
        <v>19</v>
      </c>
      <c r="C17" s="16">
        <v>0</v>
      </c>
      <c r="D17" s="16">
        <v>26578</v>
      </c>
      <c r="E17" s="16">
        <v>11578</v>
      </c>
      <c r="F17" s="26">
        <f t="shared" si="0"/>
        <v>0.43562344796448188</v>
      </c>
    </row>
    <row r="18" spans="2:6" x14ac:dyDescent="0.25">
      <c r="B18" s="15" t="s">
        <v>20</v>
      </c>
      <c r="C18" s="16">
        <v>0</v>
      </c>
      <c r="D18" s="16">
        <v>8912</v>
      </c>
      <c r="E18" s="16">
        <v>8912</v>
      </c>
      <c r="F18" s="26">
        <f t="shared" si="0"/>
        <v>1</v>
      </c>
    </row>
    <row r="19" spans="2:6" x14ac:dyDescent="0.25">
      <c r="B19" s="15" t="s">
        <v>23</v>
      </c>
      <c r="C19" s="16">
        <v>0</v>
      </c>
      <c r="D19" s="16">
        <v>3000</v>
      </c>
      <c r="E19" s="16">
        <v>3000</v>
      </c>
      <c r="F19" s="26">
        <f t="shared" si="0"/>
        <v>1</v>
      </c>
    </row>
    <row r="20" spans="2:6" x14ac:dyDescent="0.25">
      <c r="B20" s="15" t="s">
        <v>21</v>
      </c>
      <c r="C20" s="16">
        <v>6315313</v>
      </c>
      <c r="D20" s="16">
        <v>17152213</v>
      </c>
      <c r="E20" s="16">
        <v>1107011.56</v>
      </c>
      <c r="F20" s="26">
        <f t="shared" si="0"/>
        <v>6.4540450844447886E-2</v>
      </c>
    </row>
    <row r="21" spans="2:6" x14ac:dyDescent="0.25">
      <c r="B21" s="17" t="s">
        <v>22</v>
      </c>
      <c r="C21" s="18">
        <v>37716431</v>
      </c>
      <c r="D21" s="18">
        <v>47660337</v>
      </c>
      <c r="E21" s="18">
        <v>15243674.340000002</v>
      </c>
      <c r="F21" s="27">
        <f t="shared" si="0"/>
        <v>0.31983983537506255</v>
      </c>
    </row>
    <row r="22" spans="2:6" x14ac:dyDescent="0.25">
      <c r="B22" s="2" t="s">
        <v>26</v>
      </c>
      <c r="C22" s="3">
        <f>SUM(C23:C23)</f>
        <v>0</v>
      </c>
      <c r="D22" s="3">
        <f>SUM(D23:D23)</f>
        <v>3000000</v>
      </c>
      <c r="E22" s="3">
        <f>SUM(E23:E23)</f>
        <v>0</v>
      </c>
      <c r="F22" s="6">
        <f t="shared" ref="F22:F23" si="2">E22/D22</f>
        <v>0</v>
      </c>
    </row>
    <row r="23" spans="2:6" x14ac:dyDescent="0.25">
      <c r="B23" s="41" t="s">
        <v>21</v>
      </c>
      <c r="C23" s="14">
        <v>0</v>
      </c>
      <c r="D23" s="14">
        <v>3000000</v>
      </c>
      <c r="E23" s="14">
        <v>0</v>
      </c>
      <c r="F23" s="25">
        <f t="shared" si="2"/>
        <v>0</v>
      </c>
    </row>
    <row r="24" spans="2:6" x14ac:dyDescent="0.25">
      <c r="B24" s="2" t="s">
        <v>4</v>
      </c>
      <c r="C24" s="3">
        <f>+SUM(C25:C26)</f>
        <v>2292838</v>
      </c>
      <c r="D24" s="3">
        <f>+SUM(D25:D26)</f>
        <v>2597126</v>
      </c>
      <c r="E24" s="3">
        <f>+SUM(E25:E26)</f>
        <v>193242.87</v>
      </c>
      <c r="F24" s="6">
        <f t="shared" si="0"/>
        <v>7.4406428490569956E-2</v>
      </c>
    </row>
    <row r="25" spans="2:6" x14ac:dyDescent="0.25">
      <c r="B25" s="13" t="s">
        <v>21</v>
      </c>
      <c r="C25" s="14">
        <v>2266573</v>
      </c>
      <c r="D25" s="14">
        <v>2360315</v>
      </c>
      <c r="E25" s="14">
        <v>37877.479999999996</v>
      </c>
      <c r="F25" s="25">
        <f t="shared" si="0"/>
        <v>1.6047637709373536E-2</v>
      </c>
    </row>
    <row r="26" spans="2:6" x14ac:dyDescent="0.25">
      <c r="B26" s="15" t="s">
        <v>22</v>
      </c>
      <c r="C26" s="16">
        <v>26265</v>
      </c>
      <c r="D26" s="16">
        <v>236811</v>
      </c>
      <c r="E26" s="16">
        <v>155365.39000000001</v>
      </c>
      <c r="F26" s="26">
        <f t="shared" si="0"/>
        <v>0.6560733665243591</v>
      </c>
    </row>
    <row r="27" spans="2:6" x14ac:dyDescent="0.25">
      <c r="B27" s="2" t="s">
        <v>5</v>
      </c>
      <c r="C27" s="3">
        <f>+SUM(C28:C31)</f>
        <v>1916019</v>
      </c>
      <c r="D27" s="3">
        <f>+SUM(D28:D31)</f>
        <v>13608569</v>
      </c>
      <c r="E27" s="3">
        <f>+SUM(E28:E31)</f>
        <v>923472.62</v>
      </c>
      <c r="F27" s="6">
        <f t="shared" si="0"/>
        <v>6.7859641965294079E-2</v>
      </c>
    </row>
    <row r="28" spans="2:6" x14ac:dyDescent="0.25">
      <c r="B28" s="13" t="s">
        <v>14</v>
      </c>
      <c r="C28" s="14">
        <v>0</v>
      </c>
      <c r="D28" s="14">
        <v>1000</v>
      </c>
      <c r="E28" s="14">
        <v>0</v>
      </c>
      <c r="F28" s="25">
        <f t="shared" si="0"/>
        <v>0</v>
      </c>
    </row>
    <row r="29" spans="2:6" x14ac:dyDescent="0.25">
      <c r="B29" s="15" t="s">
        <v>16</v>
      </c>
      <c r="C29" s="16">
        <v>0</v>
      </c>
      <c r="D29" s="16">
        <v>500</v>
      </c>
      <c r="E29" s="16">
        <v>0</v>
      </c>
      <c r="F29" s="26">
        <f t="shared" si="0"/>
        <v>0</v>
      </c>
    </row>
    <row r="30" spans="2:6" x14ac:dyDescent="0.25">
      <c r="B30" s="15" t="s">
        <v>21</v>
      </c>
      <c r="C30" s="16">
        <v>1219223</v>
      </c>
      <c r="D30" s="16">
        <v>8854688</v>
      </c>
      <c r="E30" s="16">
        <v>58636.9</v>
      </c>
      <c r="F30" s="26">
        <f t="shared" si="0"/>
        <v>6.6221305595408897E-3</v>
      </c>
    </row>
    <row r="31" spans="2:6" x14ac:dyDescent="0.25">
      <c r="B31" s="15" t="s">
        <v>22</v>
      </c>
      <c r="C31" s="16">
        <v>696796</v>
      </c>
      <c r="D31" s="16">
        <v>4752381</v>
      </c>
      <c r="E31" s="16">
        <v>864835.72</v>
      </c>
      <c r="F31" s="26">
        <f t="shared" si="0"/>
        <v>0.18197945829679901</v>
      </c>
    </row>
    <row r="32" spans="2:6" x14ac:dyDescent="0.25">
      <c r="B32" s="4" t="s">
        <v>8</v>
      </c>
      <c r="C32" s="5">
        <f>+C27+C24+C10+C8+C6+C22</f>
        <v>49310401</v>
      </c>
      <c r="D32" s="5">
        <f t="shared" ref="D32:E32" si="3">+D27+D24+D10+D8+D6+D22</f>
        <v>85774223</v>
      </c>
      <c r="E32" s="5">
        <f t="shared" si="3"/>
        <v>17670494.390000001</v>
      </c>
      <c r="F32" s="7">
        <f t="shared" si="0"/>
        <v>0.20601171041794222</v>
      </c>
    </row>
    <row r="33" spans="2:2" x14ac:dyDescent="0.25">
      <c r="B33" s="1" t="s">
        <v>12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B4" sqref="B4"/>
    </sheetView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8" t="s">
        <v>29</v>
      </c>
      <c r="C2" s="48"/>
      <c r="D2" s="48"/>
      <c r="E2" s="48"/>
      <c r="F2" s="48"/>
    </row>
    <row r="4" spans="2:6" x14ac:dyDescent="0.25">
      <c r="B4" t="s">
        <v>34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25</v>
      </c>
      <c r="F5" s="12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44863027</v>
      </c>
      <c r="E6" s="3">
        <f t="shared" si="0"/>
        <v>3514010.23</v>
      </c>
      <c r="F6" s="6">
        <f>E6/D6</f>
        <v>7.8327533048539053E-2</v>
      </c>
    </row>
    <row r="7" spans="2:6" x14ac:dyDescent="0.25">
      <c r="B7" s="13" t="s">
        <v>13</v>
      </c>
      <c r="C7" s="14">
        <v>7506078</v>
      </c>
      <c r="D7" s="14">
        <v>6071905</v>
      </c>
      <c r="E7" s="14">
        <v>21000</v>
      </c>
      <c r="F7" s="44">
        <f>E7/D7</f>
        <v>3.458552134791305E-3</v>
      </c>
    </row>
    <row r="8" spans="2:6" x14ac:dyDescent="0.25">
      <c r="B8" s="42" t="s">
        <v>14</v>
      </c>
      <c r="C8" s="43">
        <v>21149990</v>
      </c>
      <c r="D8" s="43">
        <v>24838646</v>
      </c>
      <c r="E8" s="43">
        <v>3493010.23</v>
      </c>
      <c r="F8" s="45">
        <f>E8/D8</f>
        <v>0.14062804510358576</v>
      </c>
    </row>
    <row r="9" spans="2:6" x14ac:dyDescent="0.25">
      <c r="B9" s="17" t="s">
        <v>22</v>
      </c>
      <c r="C9" s="18">
        <v>0</v>
      </c>
      <c r="D9" s="18">
        <v>13952476</v>
      </c>
      <c r="E9" s="18">
        <v>0</v>
      </c>
      <c r="F9" s="46">
        <f>E9/D9</f>
        <v>0</v>
      </c>
    </row>
    <row r="10" spans="2:6" x14ac:dyDescent="0.25">
      <c r="B10" s="4" t="s">
        <v>8</v>
      </c>
      <c r="C10" s="5">
        <f>+C6</f>
        <v>28656068</v>
      </c>
      <c r="D10" s="5">
        <f t="shared" ref="D10:E10" si="1">+D6</f>
        <v>44863027</v>
      </c>
      <c r="E10" s="5">
        <f t="shared" si="1"/>
        <v>3514010.23</v>
      </c>
      <c r="F10" s="7">
        <f>E10/D10</f>
        <v>7.8327533048539053E-2</v>
      </c>
    </row>
    <row r="11" spans="2:6" x14ac:dyDescent="0.25">
      <c r="B11" s="1" t="s">
        <v>12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Normal="100" workbookViewId="0">
      <selection activeCell="B4" sqref="B4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8" t="s">
        <v>30</v>
      </c>
      <c r="C2" s="48"/>
      <c r="D2" s="48"/>
      <c r="E2" s="48"/>
      <c r="F2" s="48"/>
    </row>
    <row r="4" spans="2:6" x14ac:dyDescent="0.25">
      <c r="B4" t="s">
        <v>33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25</v>
      </c>
      <c r="F5" s="12" t="s">
        <v>10</v>
      </c>
    </row>
    <row r="6" spans="2:6" x14ac:dyDescent="0.25">
      <c r="B6" s="2" t="s">
        <v>2</v>
      </c>
      <c r="C6" s="3">
        <f>SUM(C7:C9)</f>
        <v>0</v>
      </c>
      <c r="D6" s="3">
        <f>SUM(D7:D9)</f>
        <v>4347531</v>
      </c>
      <c r="E6" s="3">
        <f>SUM(E7:E9)</f>
        <v>1142685.7200000002</v>
      </c>
      <c r="F6" s="6">
        <f t="shared" ref="F6:F14" si="0">E6/D6</f>
        <v>0.26283555424906691</v>
      </c>
    </row>
    <row r="7" spans="2:6" x14ac:dyDescent="0.25">
      <c r="B7" s="28" t="s">
        <v>15</v>
      </c>
      <c r="C7" s="14">
        <v>0</v>
      </c>
      <c r="D7" s="14">
        <v>3709215</v>
      </c>
      <c r="E7" s="14">
        <v>1014425.4200000003</v>
      </c>
      <c r="F7" s="25">
        <f t="shared" si="0"/>
        <v>0.27348789973080567</v>
      </c>
    </row>
    <row r="8" spans="2:6" x14ac:dyDescent="0.25">
      <c r="B8" s="29" t="s">
        <v>21</v>
      </c>
      <c r="C8" s="16">
        <v>0</v>
      </c>
      <c r="D8" s="16">
        <v>586248</v>
      </c>
      <c r="E8" s="16">
        <v>128260.3</v>
      </c>
      <c r="F8" s="26">
        <f t="shared" si="0"/>
        <v>0.21878164189899155</v>
      </c>
    </row>
    <row r="9" spans="2:6" x14ac:dyDescent="0.25">
      <c r="B9" s="29" t="s">
        <v>22</v>
      </c>
      <c r="C9" s="16">
        <v>0</v>
      </c>
      <c r="D9" s="16">
        <v>52068</v>
      </c>
      <c r="E9" s="16">
        <v>0</v>
      </c>
      <c r="F9" s="26">
        <f t="shared" si="0"/>
        <v>0</v>
      </c>
    </row>
    <row r="10" spans="2:6" x14ac:dyDescent="0.25">
      <c r="B10" s="2" t="s">
        <v>5</v>
      </c>
      <c r="C10" s="3">
        <f>SUM(C11:C13)</f>
        <v>0</v>
      </c>
      <c r="D10" s="3">
        <f>SUM(D11:D13)</f>
        <v>2731509</v>
      </c>
      <c r="E10" s="3">
        <f>SUM(E11:E13)</f>
        <v>586561.16</v>
      </c>
      <c r="F10" s="6">
        <f t="shared" si="0"/>
        <v>0.21473887144431889</v>
      </c>
    </row>
    <row r="11" spans="2:6" x14ac:dyDescent="0.25">
      <c r="B11" s="28" t="s">
        <v>15</v>
      </c>
      <c r="C11" s="14">
        <v>0</v>
      </c>
      <c r="D11" s="14">
        <v>837903</v>
      </c>
      <c r="E11" s="14">
        <v>383761.83</v>
      </c>
      <c r="F11" s="25">
        <f t="shared" si="0"/>
        <v>0.45800269243575931</v>
      </c>
    </row>
    <row r="12" spans="2:6" x14ac:dyDescent="0.25">
      <c r="B12" s="29" t="s">
        <v>19</v>
      </c>
      <c r="C12" s="16">
        <v>0</v>
      </c>
      <c r="D12" s="16">
        <v>811625</v>
      </c>
      <c r="E12" s="16">
        <v>22899.33</v>
      </c>
      <c r="F12" s="26">
        <f t="shared" ref="F12:F13" si="1">E12/D12</f>
        <v>2.8214175265670726E-2</v>
      </c>
    </row>
    <row r="13" spans="2:6" x14ac:dyDescent="0.25">
      <c r="B13" s="29" t="s">
        <v>22</v>
      </c>
      <c r="C13" s="16">
        <v>0</v>
      </c>
      <c r="D13" s="16">
        <v>1081981</v>
      </c>
      <c r="E13" s="16">
        <v>179900</v>
      </c>
      <c r="F13" s="26">
        <f t="shared" si="1"/>
        <v>0.16626909344988497</v>
      </c>
    </row>
    <row r="14" spans="2:6" x14ac:dyDescent="0.25">
      <c r="B14" s="4" t="s">
        <v>8</v>
      </c>
      <c r="C14" s="5">
        <f>+C10+C6</f>
        <v>0</v>
      </c>
      <c r="D14" s="5">
        <f t="shared" ref="D14:E14" si="2">+D10+D6</f>
        <v>7079040</v>
      </c>
      <c r="E14" s="5">
        <f t="shared" si="2"/>
        <v>1729246.8800000004</v>
      </c>
      <c r="F14" s="5">
        <f t="shared" si="0"/>
        <v>0.24427703191393188</v>
      </c>
    </row>
    <row r="15" spans="2:6" x14ac:dyDescent="0.25">
      <c r="B15" s="1" t="s">
        <v>12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4" sqref="B4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8" t="s">
        <v>31</v>
      </c>
      <c r="C2" s="48"/>
      <c r="D2" s="48"/>
      <c r="E2" s="48"/>
      <c r="F2" s="48"/>
    </row>
    <row r="4" spans="2:6" x14ac:dyDescent="0.25">
      <c r="B4" t="s">
        <v>32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25</v>
      </c>
      <c r="F5" s="12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500000000</v>
      </c>
      <c r="E6" s="3">
        <f>SUM(E7:E7)</f>
        <v>0</v>
      </c>
      <c r="F6" s="6">
        <f t="shared" ref="F6:F8" si="0">E6/D6</f>
        <v>0</v>
      </c>
    </row>
    <row r="7" spans="2:6" x14ac:dyDescent="0.25">
      <c r="B7" s="47" t="s">
        <v>22</v>
      </c>
      <c r="C7" s="14">
        <v>500000000</v>
      </c>
      <c r="D7" s="14">
        <v>500000000</v>
      </c>
      <c r="E7" s="14">
        <v>0</v>
      </c>
      <c r="F7" s="25">
        <f t="shared" si="0"/>
        <v>0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500000000</v>
      </c>
      <c r="E8" s="5">
        <f t="shared" si="1"/>
        <v>0</v>
      </c>
      <c r="F8" s="5">
        <f t="shared" si="0"/>
        <v>0</v>
      </c>
    </row>
    <row r="9" spans="2:6" x14ac:dyDescent="0.25">
      <c r="B9" s="1" t="s">
        <v>12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2015-05-19T15:35:09Z</dcterms:modified>
</cp:coreProperties>
</file>