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35" windowWidth="18915" windowHeight="11310"/>
  </bookViews>
  <sheets>
    <sheet name="TODA FUENTE" sheetId="1" r:id="rId1"/>
    <sheet name="RO" sheetId="2" r:id="rId2"/>
    <sheet name="RDR" sheetId="3" r:id="rId3"/>
    <sheet name="ROOC" sheetId="4" r:id="rId4"/>
    <sheet name="DYT" sheetId="5" r:id="rId5"/>
    <sheet name="RD" sheetId="6" r:id="rId6"/>
  </sheets>
  <definedNames>
    <definedName name="_xlnm.Print_Area" localSheetId="4">DYT!$B$2:$F$15</definedName>
    <definedName name="_xlnm.Print_Area" localSheetId="5">RD!$B$2:$F$9</definedName>
    <definedName name="_xlnm.Print_Area" localSheetId="2">RDR!$B$2:$F$33</definedName>
    <definedName name="_xlnm.Print_Area" localSheetId="1">RO!$B$2:$F$57</definedName>
    <definedName name="_xlnm.Print_Area" localSheetId="3">ROOC!$B$2:$F$11</definedName>
    <definedName name="_xlnm.Print_Area" localSheetId="0">'TODA FUENTE'!$B$2:$F$57</definedName>
  </definedNames>
  <calcPr calcId="145621"/>
</workbook>
</file>

<file path=xl/calcChain.xml><?xml version="1.0" encoding="utf-8"?>
<calcChain xmlns="http://schemas.openxmlformats.org/spreadsheetml/2006/main">
  <c r="F49" i="2" l="1"/>
  <c r="F49" i="1"/>
  <c r="F23" i="3" l="1"/>
  <c r="E22" i="3"/>
  <c r="D22" i="3"/>
  <c r="C22" i="3"/>
  <c r="F35" i="2"/>
  <c r="F34" i="2"/>
  <c r="E33" i="2"/>
  <c r="D33" i="2"/>
  <c r="C33" i="2"/>
  <c r="F35" i="1"/>
  <c r="E33" i="1"/>
  <c r="D33" i="1"/>
  <c r="C33" i="1"/>
  <c r="F22" i="3" l="1"/>
  <c r="E8" i="6"/>
  <c r="D8" i="6"/>
  <c r="C8" i="6"/>
  <c r="F7" i="6"/>
  <c r="E6" i="6"/>
  <c r="D6" i="6"/>
  <c r="C6" i="6"/>
  <c r="F8" i="4"/>
  <c r="C44" i="2"/>
  <c r="C56" i="2" s="1"/>
  <c r="F40" i="2"/>
  <c r="D44" i="2"/>
  <c r="D56" i="2" s="1"/>
  <c r="F28" i="2"/>
  <c r="F6" i="6" l="1"/>
  <c r="F8" i="6"/>
  <c r="F55" i="2"/>
  <c r="F54" i="2"/>
  <c r="F53" i="2"/>
  <c r="F52" i="2"/>
  <c r="F51" i="2"/>
  <c r="F50" i="2"/>
  <c r="F48" i="2"/>
  <c r="F47" i="2"/>
  <c r="F46" i="2"/>
  <c r="F45" i="2"/>
  <c r="F43" i="2"/>
  <c r="F42" i="2"/>
  <c r="F41" i="2"/>
  <c r="F39" i="2"/>
  <c r="F38" i="2"/>
  <c r="F37" i="2"/>
  <c r="F32" i="2"/>
  <c r="F31" i="2"/>
  <c r="F30" i="2"/>
  <c r="F29" i="2"/>
  <c r="F27" i="2"/>
  <c r="F26" i="2"/>
  <c r="F25" i="2"/>
  <c r="F24" i="2"/>
  <c r="F23" i="2"/>
  <c r="F22" i="2"/>
  <c r="F21" i="2"/>
  <c r="F19" i="2"/>
  <c r="F18" i="2"/>
  <c r="F16" i="2"/>
  <c r="F15" i="2"/>
  <c r="F14" i="2"/>
  <c r="F13" i="2"/>
  <c r="F12" i="2"/>
  <c r="F11" i="2"/>
  <c r="F10" i="2"/>
  <c r="F9" i="2"/>
  <c r="F8" i="2"/>
  <c r="F7" i="2"/>
  <c r="F55" i="1"/>
  <c r="F54" i="1"/>
  <c r="F53" i="1"/>
  <c r="F52" i="1"/>
  <c r="F51" i="1"/>
  <c r="F50" i="1"/>
  <c r="F48" i="1"/>
  <c r="F47" i="1"/>
  <c r="F46" i="1"/>
  <c r="F45" i="1"/>
  <c r="F43" i="1"/>
  <c r="F42" i="1"/>
  <c r="F41" i="1"/>
  <c r="F40" i="1"/>
  <c r="F39" i="1"/>
  <c r="F38" i="1"/>
  <c r="F37" i="1"/>
  <c r="F34" i="1"/>
  <c r="F32" i="1"/>
  <c r="F31" i="1"/>
  <c r="F30" i="1"/>
  <c r="F29" i="1"/>
  <c r="F28" i="1"/>
  <c r="F27" i="1"/>
  <c r="F26" i="1"/>
  <c r="F25" i="1"/>
  <c r="F24" i="1"/>
  <c r="F23" i="1"/>
  <c r="F22" i="1"/>
  <c r="F21" i="1"/>
  <c r="F19" i="1"/>
  <c r="F18" i="1"/>
  <c r="F16" i="1"/>
  <c r="F15" i="1"/>
  <c r="F14" i="1"/>
  <c r="F13" i="1"/>
  <c r="F12" i="1"/>
  <c r="F11" i="1"/>
  <c r="F10" i="1"/>
  <c r="F9" i="1"/>
  <c r="F8" i="1"/>
  <c r="F7" i="1"/>
  <c r="F33" i="1" l="1"/>
  <c r="C36" i="1" l="1"/>
  <c r="D36" i="1"/>
  <c r="E36" i="1"/>
  <c r="F36" i="1" s="1"/>
  <c r="F13" i="5" l="1"/>
  <c r="F12" i="5"/>
  <c r="F31" i="3"/>
  <c r="E10" i="5" l="1"/>
  <c r="D10" i="5"/>
  <c r="C10" i="5"/>
  <c r="E6" i="5"/>
  <c r="D6" i="5"/>
  <c r="C6" i="5"/>
  <c r="E44" i="1"/>
  <c r="E56" i="1" s="1"/>
  <c r="D44" i="1"/>
  <c r="D56" i="1" s="1"/>
  <c r="E17" i="1"/>
  <c r="D17" i="1"/>
  <c r="C17" i="1"/>
  <c r="C44" i="1"/>
  <c r="C56" i="1" s="1"/>
  <c r="C20" i="1"/>
  <c r="D20" i="1"/>
  <c r="E20" i="1"/>
  <c r="F44" i="1" l="1"/>
  <c r="F17" i="1"/>
  <c r="C14" i="5"/>
  <c r="D14" i="5"/>
  <c r="F20" i="1"/>
  <c r="E14" i="5"/>
  <c r="E6" i="4"/>
  <c r="E10" i="4" s="1"/>
  <c r="D6" i="4"/>
  <c r="D10" i="4" s="1"/>
  <c r="C6" i="4"/>
  <c r="C10" i="4" s="1"/>
  <c r="E27" i="3"/>
  <c r="D27" i="3"/>
  <c r="C27" i="3"/>
  <c r="E24" i="3"/>
  <c r="D24" i="3"/>
  <c r="C24" i="3"/>
  <c r="E10" i="3"/>
  <c r="D10" i="3"/>
  <c r="C10" i="3"/>
  <c r="E8" i="3"/>
  <c r="D8" i="3"/>
  <c r="C8" i="3"/>
  <c r="E6" i="3"/>
  <c r="D6" i="3"/>
  <c r="C6" i="3"/>
  <c r="E44" i="2"/>
  <c r="E36" i="2"/>
  <c r="D36" i="2"/>
  <c r="C36" i="2"/>
  <c r="F33" i="2"/>
  <c r="E20" i="2"/>
  <c r="D20" i="2"/>
  <c r="C20" i="2"/>
  <c r="E17" i="2"/>
  <c r="D17" i="2"/>
  <c r="C17" i="2"/>
  <c r="E6" i="2"/>
  <c r="D6" i="2"/>
  <c r="C6" i="2"/>
  <c r="E6" i="1"/>
  <c r="D6" i="1"/>
  <c r="C6" i="1"/>
  <c r="C32" i="3" l="1"/>
  <c r="F44" i="2"/>
  <c r="E56" i="2"/>
  <c r="F36" i="2"/>
  <c r="F6" i="2"/>
  <c r="D32" i="3"/>
  <c r="E32" i="3"/>
  <c r="F20" i="2"/>
  <c r="F17" i="2"/>
  <c r="F56" i="1"/>
  <c r="F6" i="1"/>
  <c r="F14" i="5"/>
  <c r="F11" i="5"/>
  <c r="F10" i="5"/>
  <c r="F9" i="5"/>
  <c r="F8" i="5"/>
  <c r="F7" i="5"/>
  <c r="F6" i="5"/>
  <c r="F10" i="4"/>
  <c r="F9" i="4"/>
  <c r="F7" i="4"/>
  <c r="F6" i="4"/>
  <c r="F30" i="3"/>
  <c r="F29" i="3"/>
  <c r="F28" i="3"/>
  <c r="F27" i="3"/>
  <c r="F26" i="3"/>
  <c r="F25" i="3"/>
  <c r="F24" i="3"/>
  <c r="F21" i="3"/>
  <c r="F20" i="3"/>
  <c r="F19" i="3"/>
  <c r="F18" i="3"/>
  <c r="F17" i="3"/>
  <c r="F16" i="3"/>
  <c r="F15" i="3"/>
  <c r="F14" i="3"/>
  <c r="F13" i="3"/>
  <c r="F12" i="3"/>
  <c r="F11" i="3"/>
  <c r="F10" i="3"/>
  <c r="F9" i="3"/>
  <c r="F8" i="3"/>
  <c r="F7" i="3"/>
  <c r="F6" i="3"/>
  <c r="F56" i="2" l="1"/>
  <c r="F32" i="3"/>
</calcChain>
</file>

<file path=xl/sharedStrings.xml><?xml version="1.0" encoding="utf-8"?>
<sst xmlns="http://schemas.openxmlformats.org/spreadsheetml/2006/main" count="194" uniqueCount="33">
  <si>
    <t>1. PERSONAL Y OBLIGACIONES SOCIALES</t>
  </si>
  <si>
    <t>2. PENSIONES Y OTRAS PRESTACIONES SOCIALES</t>
  </si>
  <si>
    <t>3. BIENES Y SERVICIOS</t>
  </si>
  <si>
    <t>4. DONACIONES Y TRANSFERENCIAS</t>
  </si>
  <si>
    <t>5. OTROS GASTOS</t>
  </si>
  <si>
    <t>6. ADQUISICION DE ACTIVOS NO FINANCIEROS</t>
  </si>
  <si>
    <t>PIA</t>
  </si>
  <si>
    <t>PIM</t>
  </si>
  <si>
    <t>TOTAL</t>
  </si>
  <si>
    <t>GENERICAS DE GASTOS / PROGRAMAS PRESUPUESTALES</t>
  </si>
  <si>
    <t>%
DE EJECUCION</t>
  </si>
  <si>
    <t>Fuente:  Base de Datos MEF al cierre del mes de Abril</t>
  </si>
  <si>
    <t>0001  PROGRAMA ARTICULADO NUTRICIONAL</t>
  </si>
  <si>
    <t>0002  SALUD MATERNO NEONATAL</t>
  </si>
  <si>
    <t>0016  TBC-VIH/SIDA</t>
  </si>
  <si>
    <t>0017  ENFERMEDADES METAXENICAS Y ZOONOSIS</t>
  </si>
  <si>
    <t>0018  ENFERMEDADES NO TRANSMISIBLES</t>
  </si>
  <si>
    <t>0024  PREVENCION Y CONTROL DEL CANCER</t>
  </si>
  <si>
    <t>0068  REDUCCION DE VULNERABILIDAD Y ATENCION DE EMERGENCIAS POR DESASTRES</t>
  </si>
  <si>
    <t>0104  REDUCCION DE LA MORTALIDAD POR EMERGENCIAS Y URGENCIAS MEDICAS</t>
  </si>
  <si>
    <t>9001  ACCIONES CENTRALES</t>
  </si>
  <si>
    <t>9002  ASIGNACIONES PRESUPUESTARIAS QUE NO RESULTAN EN PRODUCTOS</t>
  </si>
  <si>
    <t>0129  PREVENCION Y MANEJO DE CONDICIONES SECUNDARIAS DE SALUD EN PERSONAS CON DISCAPACIDAD</t>
  </si>
  <si>
    <t>0131  CONTROL Y PREVENCION EN SALUD MENTAL</t>
  </si>
  <si>
    <t>4  DONACIONES Y TRANSFERENCIAS</t>
  </si>
  <si>
    <t>FUENTE RECURSOS DETERMINADOS</t>
  </si>
  <si>
    <t>FUENTE: DONACIONES Y TRANSFERENCIAS</t>
  </si>
  <si>
    <t>FUENTE: RECURSOS POR OPERACIONES OFICIALES DE CREDITO</t>
  </si>
  <si>
    <t>FUENTE: RECURSOS DIRECTAMENTE RECAUDADOS</t>
  </si>
  <si>
    <t>FUENTE: RECURSOS ORDINARIOS</t>
  </si>
  <si>
    <t>TODA FUENTE DE FINANCIAMIENTO</t>
  </si>
  <si>
    <t>DEVENGADO
AL 31.05.15</t>
  </si>
  <si>
    <t>EJECUCION DE LOS PROGRAMAS PRESUPUESTALES AL MES DE MAYO DEL AÑO FISCAL 2015 
DEL PLIEGO 011 MINSA - TODA FUENTE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</si>
</sst>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4" fillId="0" borderId="0"/>
  </cellStyleXfs>
  <cellXfs count="49">
    <xf numFmtId="0" fontId="0" fillId="0" borderId="0" xfId="0"/>
    <xf numFmtId="0" fontId="0" fillId="0" borderId="0" xfId="0" applyAlignment="1">
      <alignment vertical="center"/>
    </xf>
    <xf numFmtId="3" fontId="3" fillId="2" borderId="1" xfId="2" applyNumberFormat="1" applyFont="1" applyFill="1" applyBorder="1" applyAlignment="1">
      <alignment horizontal="left" vertical="center"/>
    </xf>
    <xf numFmtId="3" fontId="3" fillId="2" borderId="1" xfId="2" applyNumberFormat="1" applyFont="1" applyFill="1" applyBorder="1" applyAlignment="1">
      <alignment vertical="center"/>
    </xf>
    <xf numFmtId="3" fontId="3" fillId="3" borderId="2" xfId="2" applyNumberFormat="1" applyFont="1" applyFill="1" applyBorder="1" applyAlignment="1">
      <alignment horizontal="center" vertical="center"/>
    </xf>
    <xf numFmtId="3" fontId="3" fillId="3" borderId="1" xfId="2" applyNumberFormat="1" applyFont="1" applyFill="1" applyBorder="1" applyAlignment="1">
      <alignment vertical="center"/>
    </xf>
    <xf numFmtId="164" fontId="3" fillId="2" borderId="1" xfId="1" applyNumberFormat="1" applyFont="1" applyFill="1" applyBorder="1" applyAlignment="1">
      <alignment vertical="center"/>
    </xf>
    <xf numFmtId="164" fontId="3" fillId="3" borderId="1" xfId="1" applyNumberFormat="1" applyFont="1" applyFill="1" applyBorder="1" applyAlignment="1">
      <alignment vertical="center"/>
    </xf>
    <xf numFmtId="3" fontId="3" fillId="3" borderId="1" xfId="2" applyNumberFormat="1" applyFont="1" applyFill="1" applyBorder="1" applyAlignment="1">
      <alignment horizontal="center" vertical="center"/>
    </xf>
    <xf numFmtId="3" fontId="3" fillId="3" borderId="3" xfId="2" applyNumberFormat="1" applyFont="1" applyFill="1" applyBorder="1" applyAlignment="1">
      <alignment horizontal="center" vertical="center"/>
    </xf>
    <xf numFmtId="3" fontId="3" fillId="3" borderId="3" xfId="2" applyNumberFormat="1" applyFont="1" applyFill="1" applyBorder="1" applyAlignment="1">
      <alignment horizontal="center" vertical="center" wrapText="1"/>
    </xf>
    <xf numFmtId="0" fontId="4" fillId="0" borderId="0" xfId="3" applyAlignment="1">
      <alignment vertical="center"/>
    </xf>
    <xf numFmtId="3" fontId="3" fillId="3" borderId="1" xfId="2" applyNumberFormat="1" applyFont="1" applyFill="1" applyBorder="1" applyAlignment="1">
      <alignment horizontal="center" vertical="center" wrapText="1"/>
    </xf>
    <xf numFmtId="3" fontId="4" fillId="0" borderId="4" xfId="3" applyNumberFormat="1" applyBorder="1" applyAlignment="1">
      <alignment horizontal="left" vertical="center" indent="3"/>
    </xf>
    <xf numFmtId="3" fontId="4" fillId="0" borderId="4" xfId="3" applyNumberFormat="1" applyBorder="1" applyAlignment="1">
      <alignment vertical="center"/>
    </xf>
    <xf numFmtId="3" fontId="4" fillId="0" borderId="5" xfId="3" applyNumberFormat="1" applyBorder="1" applyAlignment="1">
      <alignment horizontal="left" vertical="center" indent="3"/>
    </xf>
    <xf numFmtId="3" fontId="4" fillId="0" borderId="5" xfId="3" applyNumberFormat="1" applyBorder="1" applyAlignment="1">
      <alignment vertical="center"/>
    </xf>
    <xf numFmtId="3" fontId="4" fillId="0" borderId="6" xfId="3" applyNumberFormat="1" applyBorder="1" applyAlignment="1">
      <alignment horizontal="left" vertical="center" indent="3"/>
    </xf>
    <xf numFmtId="3" fontId="4" fillId="0" borderId="6" xfId="3" applyNumberFormat="1" applyBorder="1" applyAlignment="1">
      <alignment vertical="center"/>
    </xf>
    <xf numFmtId="3" fontId="2" fillId="0" borderId="4" xfId="2" applyNumberFormat="1" applyBorder="1" applyAlignment="1">
      <alignment horizontal="left" vertical="center" indent="4"/>
    </xf>
    <xf numFmtId="3" fontId="2" fillId="0" borderId="4" xfId="2" applyNumberFormat="1" applyBorder="1" applyAlignment="1">
      <alignment vertical="center"/>
    </xf>
    <xf numFmtId="3" fontId="2" fillId="0" borderId="5" xfId="2" applyNumberFormat="1" applyBorder="1" applyAlignment="1">
      <alignment horizontal="left" vertical="center" indent="4"/>
    </xf>
    <xf numFmtId="3" fontId="2" fillId="0" borderId="5" xfId="2" applyNumberFormat="1" applyBorder="1" applyAlignment="1">
      <alignment vertical="center"/>
    </xf>
    <xf numFmtId="3" fontId="2" fillId="0" borderId="6" xfId="2" applyNumberFormat="1" applyBorder="1" applyAlignment="1">
      <alignment horizontal="left" vertical="center" indent="4"/>
    </xf>
    <xf numFmtId="3" fontId="2" fillId="0" borderId="6" xfId="2" applyNumberFormat="1" applyBorder="1" applyAlignment="1">
      <alignment vertical="center"/>
    </xf>
    <xf numFmtId="164" fontId="0" fillId="0" borderId="4" xfId="1" applyNumberFormat="1" applyFont="1" applyBorder="1"/>
    <xf numFmtId="164" fontId="0" fillId="0" borderId="5" xfId="1" applyNumberFormat="1" applyFont="1" applyBorder="1"/>
    <xf numFmtId="164" fontId="0" fillId="0" borderId="6" xfId="1" applyNumberFormat="1" applyFont="1" applyBorder="1"/>
    <xf numFmtId="3" fontId="4" fillId="0" borderId="4" xfId="3" applyNumberFormat="1" applyBorder="1" applyAlignment="1">
      <alignment horizontal="left" vertical="center" indent="4"/>
    </xf>
    <xf numFmtId="3" fontId="4" fillId="0" borderId="5" xfId="3" applyNumberFormat="1" applyBorder="1" applyAlignment="1">
      <alignment horizontal="left" vertical="center" indent="4"/>
    </xf>
    <xf numFmtId="3" fontId="0" fillId="0" borderId="0" xfId="0" applyNumberFormat="1" applyAlignment="1">
      <alignment vertical="center"/>
    </xf>
    <xf numFmtId="164" fontId="3" fillId="2" borderId="1" xfId="1" applyNumberFormat="1" applyFont="1" applyFill="1" applyBorder="1" applyAlignment="1">
      <alignment horizontal="right" vertical="center"/>
    </xf>
    <xf numFmtId="164" fontId="2" fillId="0" borderId="4" xfId="1" applyNumberFormat="1" applyFont="1" applyBorder="1" applyAlignment="1">
      <alignment horizontal="right" vertical="center"/>
    </xf>
    <xf numFmtId="164" fontId="2" fillId="0" borderId="5" xfId="1" applyNumberFormat="1" applyFont="1" applyBorder="1" applyAlignment="1">
      <alignment horizontal="right" vertical="center"/>
    </xf>
    <xf numFmtId="164" fontId="2" fillId="0" borderId="6" xfId="1" applyNumberFormat="1" applyFont="1" applyBorder="1" applyAlignment="1">
      <alignment horizontal="right" vertical="center"/>
    </xf>
    <xf numFmtId="164" fontId="3" fillId="3" borderId="1" xfId="1" applyNumberFormat="1" applyFont="1" applyFill="1" applyBorder="1" applyAlignment="1">
      <alignment horizontal="right" vertical="center"/>
    </xf>
    <xf numFmtId="0" fontId="0" fillId="0" borderId="0" xfId="0" applyAlignment="1">
      <alignment horizontal="right" vertical="center"/>
    </xf>
    <xf numFmtId="3" fontId="0" fillId="0" borderId="0" xfId="0" applyNumberFormat="1" applyAlignment="1">
      <alignment horizontal="right" vertical="center"/>
    </xf>
    <xf numFmtId="164" fontId="0" fillId="0" borderId="4" xfId="1" applyNumberFormat="1" applyFont="1" applyBorder="1" applyAlignment="1">
      <alignment horizontal="right" vertical="center"/>
    </xf>
    <xf numFmtId="164" fontId="0" fillId="0" borderId="5" xfId="1" applyNumberFormat="1" applyFont="1" applyBorder="1" applyAlignment="1">
      <alignment horizontal="right" vertical="center"/>
    </xf>
    <xf numFmtId="164" fontId="0" fillId="0" borderId="6" xfId="1" applyNumberFormat="1" applyFont="1" applyBorder="1" applyAlignment="1">
      <alignment horizontal="right" vertical="center"/>
    </xf>
    <xf numFmtId="3" fontId="2" fillId="0" borderId="4" xfId="3" applyNumberFormat="1" applyFont="1" applyBorder="1" applyAlignment="1">
      <alignment horizontal="left" vertical="center" indent="3"/>
    </xf>
    <xf numFmtId="3" fontId="4" fillId="0" borderId="7" xfId="3" applyNumberFormat="1" applyBorder="1" applyAlignment="1">
      <alignment horizontal="left" vertical="center" indent="3"/>
    </xf>
    <xf numFmtId="3" fontId="4" fillId="0" borderId="7" xfId="3" applyNumberFormat="1" applyBorder="1" applyAlignment="1">
      <alignment vertical="center"/>
    </xf>
    <xf numFmtId="9" fontId="4" fillId="0" borderId="4" xfId="1" applyFont="1" applyBorder="1" applyAlignment="1">
      <alignment vertical="center"/>
    </xf>
    <xf numFmtId="9" fontId="4" fillId="0" borderId="7" xfId="1" applyFont="1" applyBorder="1" applyAlignment="1">
      <alignment vertical="center"/>
    </xf>
    <xf numFmtId="9" fontId="4" fillId="0" borderId="6" xfId="1" applyFont="1" applyBorder="1" applyAlignment="1">
      <alignment vertical="center"/>
    </xf>
    <xf numFmtId="3" fontId="2" fillId="0" borderId="4" xfId="3" applyNumberFormat="1" applyFont="1" applyBorder="1" applyAlignment="1">
      <alignment horizontal="left" vertical="center" indent="4"/>
    </xf>
    <xf numFmtId="0" fontId="5" fillId="0" borderId="0" xfId="0" applyFont="1" applyAlignment="1">
      <alignment horizontal="center" vertical="center" wrapText="1"/>
    </xf>
  </cellXfs>
  <cellStyles count="4">
    <cellStyle name="Normal" xfId="0" builtinId="0"/>
    <cellStyle name="Normal 2" xfId="2"/>
    <cellStyle name="Normal 3" xfId="3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59"/>
  <sheetViews>
    <sheetView showGridLines="0" tabSelected="1" zoomScaleNormal="100" workbookViewId="0">
      <selection activeCell="B2" sqref="B2:F2"/>
    </sheetView>
  </sheetViews>
  <sheetFormatPr baseColWidth="10" defaultRowHeight="15" x14ac:dyDescent="0.25"/>
  <cols>
    <col min="1" max="1" width="11.42578125" style="1"/>
    <col min="2" max="2" width="85.28515625" style="1" bestFit="1" customWidth="1"/>
    <col min="3" max="4" width="12.7109375" style="1" bestFit="1" customWidth="1"/>
    <col min="5" max="5" width="14.7109375" style="1" customWidth="1"/>
    <col min="6" max="6" width="11.42578125" style="36"/>
    <col min="7" max="16384" width="11.42578125" style="1"/>
  </cols>
  <sheetData>
    <row r="2" spans="2:6" ht="51.75" customHeight="1" x14ac:dyDescent="0.25">
      <c r="B2" s="48" t="s">
        <v>32</v>
      </c>
      <c r="C2" s="48"/>
      <c r="D2" s="48"/>
      <c r="E2" s="48"/>
      <c r="F2" s="48"/>
    </row>
    <row r="4" spans="2:6" x14ac:dyDescent="0.25">
      <c r="B4" s="1" t="s">
        <v>30</v>
      </c>
    </row>
    <row r="5" spans="2:6" ht="38.25" x14ac:dyDescent="0.25">
      <c r="B5" s="8" t="s">
        <v>9</v>
      </c>
      <c r="C5" s="9" t="s">
        <v>6</v>
      </c>
      <c r="D5" s="9" t="s">
        <v>7</v>
      </c>
      <c r="E5" s="12" t="s">
        <v>31</v>
      </c>
      <c r="F5" s="10" t="s">
        <v>10</v>
      </c>
    </row>
    <row r="6" spans="2:6" x14ac:dyDescent="0.25">
      <c r="B6" s="2" t="s">
        <v>0</v>
      </c>
      <c r="C6" s="3">
        <f>SUM(C7:C16)</f>
        <v>999959044</v>
      </c>
      <c r="D6" s="3">
        <f>SUM(D7:D16)</f>
        <v>717400536</v>
      </c>
      <c r="E6" s="3">
        <f>SUM(E7:E16)</f>
        <v>213615213.34000003</v>
      </c>
      <c r="F6" s="31">
        <f>IF(E6=0,"0%",+E6/D6)</f>
        <v>0.2977628292990292</v>
      </c>
    </row>
    <row r="7" spans="2:6" x14ac:dyDescent="0.25">
      <c r="B7" s="19" t="s">
        <v>12</v>
      </c>
      <c r="C7" s="20">
        <v>0</v>
      </c>
      <c r="D7" s="20">
        <v>842891</v>
      </c>
      <c r="E7" s="20">
        <v>249933.86000000002</v>
      </c>
      <c r="F7" s="32">
        <f t="shared" ref="F7:F56" si="0">IF(E7=0,"0%",+E7/D7)</f>
        <v>0.29651978725600348</v>
      </c>
    </row>
    <row r="8" spans="2:6" x14ac:dyDescent="0.25">
      <c r="B8" s="21" t="s">
        <v>13</v>
      </c>
      <c r="C8" s="22">
        <v>0</v>
      </c>
      <c r="D8" s="22">
        <v>198156</v>
      </c>
      <c r="E8" s="22">
        <v>145811.88</v>
      </c>
      <c r="F8" s="33">
        <f t="shared" si="0"/>
        <v>0.73584388057893779</v>
      </c>
    </row>
    <row r="9" spans="2:6" x14ac:dyDescent="0.25">
      <c r="B9" s="21" t="s">
        <v>14</v>
      </c>
      <c r="C9" s="22">
        <v>0</v>
      </c>
      <c r="D9" s="22">
        <v>463129</v>
      </c>
      <c r="E9" s="22">
        <v>204063.75000000003</v>
      </c>
      <c r="F9" s="33">
        <f t="shared" si="0"/>
        <v>0.44061967615934228</v>
      </c>
    </row>
    <row r="10" spans="2:6" x14ac:dyDescent="0.25">
      <c r="B10" s="21" t="s">
        <v>15</v>
      </c>
      <c r="C10" s="22">
        <v>0</v>
      </c>
      <c r="D10" s="22">
        <v>442071</v>
      </c>
      <c r="E10" s="22">
        <v>152671.94999999998</v>
      </c>
      <c r="F10" s="33">
        <f t="shared" si="0"/>
        <v>0.34535617581791156</v>
      </c>
    </row>
    <row r="11" spans="2:6" x14ac:dyDescent="0.25">
      <c r="B11" s="21" t="s">
        <v>16</v>
      </c>
      <c r="C11" s="22">
        <v>0</v>
      </c>
      <c r="D11" s="22">
        <v>4074129</v>
      </c>
      <c r="E11" s="22">
        <v>682682.01</v>
      </c>
      <c r="F11" s="33">
        <f t="shared" si="0"/>
        <v>0.16756514337174891</v>
      </c>
    </row>
    <row r="12" spans="2:6" x14ac:dyDescent="0.25">
      <c r="B12" s="21" t="s">
        <v>17</v>
      </c>
      <c r="C12" s="22">
        <v>0</v>
      </c>
      <c r="D12" s="22">
        <v>176089</v>
      </c>
      <c r="E12" s="22">
        <v>35402</v>
      </c>
      <c r="F12" s="33">
        <f t="shared" si="0"/>
        <v>0.2010460619345899</v>
      </c>
    </row>
    <row r="13" spans="2:6" x14ac:dyDescent="0.25">
      <c r="B13" s="21" t="s">
        <v>18</v>
      </c>
      <c r="C13" s="22">
        <v>203313</v>
      </c>
      <c r="D13" s="22">
        <v>278265</v>
      </c>
      <c r="E13" s="22">
        <v>52124.910000000011</v>
      </c>
      <c r="F13" s="33">
        <f t="shared" si="0"/>
        <v>0.18732111476470276</v>
      </c>
    </row>
    <row r="14" spans="2:6" x14ac:dyDescent="0.25">
      <c r="B14" s="21" t="s">
        <v>19</v>
      </c>
      <c r="C14" s="22">
        <v>0</v>
      </c>
      <c r="D14" s="22">
        <v>83727</v>
      </c>
      <c r="E14" s="22">
        <v>47759.519999999997</v>
      </c>
      <c r="F14" s="33">
        <f t="shared" si="0"/>
        <v>0.57041957791393449</v>
      </c>
    </row>
    <row r="15" spans="2:6" x14ac:dyDescent="0.25">
      <c r="B15" s="21" t="s">
        <v>20</v>
      </c>
      <c r="C15" s="22">
        <v>985456878</v>
      </c>
      <c r="D15" s="22">
        <v>692422887</v>
      </c>
      <c r="E15" s="22">
        <v>204466530.49000004</v>
      </c>
      <c r="F15" s="33">
        <f t="shared" si="0"/>
        <v>0.29529140981441887</v>
      </c>
    </row>
    <row r="16" spans="2:6" x14ac:dyDescent="0.25">
      <c r="B16" s="21" t="s">
        <v>21</v>
      </c>
      <c r="C16" s="22">
        <v>14298853</v>
      </c>
      <c r="D16" s="22">
        <v>18419192</v>
      </c>
      <c r="E16" s="22">
        <v>7578232.9700000035</v>
      </c>
      <c r="F16" s="33">
        <f t="shared" si="0"/>
        <v>0.41143134671705489</v>
      </c>
    </row>
    <row r="17" spans="2:6" x14ac:dyDescent="0.25">
      <c r="B17" s="2" t="s">
        <v>1</v>
      </c>
      <c r="C17" s="3">
        <f>SUM(C18:C19)</f>
        <v>36160872</v>
      </c>
      <c r="D17" s="3">
        <f>SUM(D18:D19)</f>
        <v>49668496</v>
      </c>
      <c r="E17" s="3">
        <f>SUM(E18:E19)</f>
        <v>18205305.370000005</v>
      </c>
      <c r="F17" s="31">
        <f t="shared" si="0"/>
        <v>0.36653627220763851</v>
      </c>
    </row>
    <row r="18" spans="2:6" x14ac:dyDescent="0.25">
      <c r="B18" s="19" t="s">
        <v>20</v>
      </c>
      <c r="C18" s="20">
        <v>850000</v>
      </c>
      <c r="D18" s="20">
        <v>1300641</v>
      </c>
      <c r="E18" s="20">
        <v>7838.14</v>
      </c>
      <c r="F18" s="32">
        <f t="shared" si="0"/>
        <v>6.0263669990412421E-3</v>
      </c>
    </row>
    <row r="19" spans="2:6" x14ac:dyDescent="0.25">
      <c r="B19" s="21" t="s">
        <v>21</v>
      </c>
      <c r="C19" s="22">
        <v>35310872</v>
      </c>
      <c r="D19" s="22">
        <v>48367855</v>
      </c>
      <c r="E19" s="22">
        <v>18197467.230000004</v>
      </c>
      <c r="F19" s="33">
        <f t="shared" si="0"/>
        <v>0.37623060253550639</v>
      </c>
    </row>
    <row r="20" spans="2:6" x14ac:dyDescent="0.25">
      <c r="B20" s="2" t="s">
        <v>2</v>
      </c>
      <c r="C20" s="3">
        <f>SUM(C21:C32)</f>
        <v>1007651387</v>
      </c>
      <c r="D20" s="3">
        <f t="shared" ref="D20:E20" si="1">SUM(D21:D32)</f>
        <v>928284316</v>
      </c>
      <c r="E20" s="3">
        <f t="shared" si="1"/>
        <v>287564134.1400001</v>
      </c>
      <c r="F20" s="31">
        <f t="shared" si="0"/>
        <v>0.30978023562772344</v>
      </c>
    </row>
    <row r="21" spans="2:6" x14ac:dyDescent="0.25">
      <c r="B21" s="19" t="s">
        <v>12</v>
      </c>
      <c r="C21" s="20">
        <v>271004021</v>
      </c>
      <c r="D21" s="20">
        <v>228105070</v>
      </c>
      <c r="E21" s="20">
        <v>144161911.73000005</v>
      </c>
      <c r="F21" s="32">
        <f t="shared" si="0"/>
        <v>0.63199784086342337</v>
      </c>
    </row>
    <row r="22" spans="2:6" x14ac:dyDescent="0.25">
      <c r="B22" s="21" t="s">
        <v>13</v>
      </c>
      <c r="C22" s="22">
        <v>54126133</v>
      </c>
      <c r="D22" s="22">
        <v>35070584</v>
      </c>
      <c r="E22" s="22">
        <v>8781071.5700000003</v>
      </c>
      <c r="F22" s="33">
        <f t="shared" si="0"/>
        <v>0.25038281569534171</v>
      </c>
    </row>
    <row r="23" spans="2:6" x14ac:dyDescent="0.25">
      <c r="B23" s="21" t="s">
        <v>14</v>
      </c>
      <c r="C23" s="22">
        <v>81114770</v>
      </c>
      <c r="D23" s="22">
        <v>85964164</v>
      </c>
      <c r="E23" s="22">
        <v>24900044.680000007</v>
      </c>
      <c r="F23" s="33">
        <f t="shared" si="0"/>
        <v>0.28965610228001526</v>
      </c>
    </row>
    <row r="24" spans="2:6" x14ac:dyDescent="0.25">
      <c r="B24" s="21" t="s">
        <v>15</v>
      </c>
      <c r="C24" s="22">
        <v>29219967</v>
      </c>
      <c r="D24" s="22">
        <v>28914276</v>
      </c>
      <c r="E24" s="22">
        <v>4725015.9899999993</v>
      </c>
      <c r="F24" s="33">
        <f t="shared" si="0"/>
        <v>0.16341463953653895</v>
      </c>
    </row>
    <row r="25" spans="2:6" x14ac:dyDescent="0.25">
      <c r="B25" s="21" t="s">
        <v>16</v>
      </c>
      <c r="C25" s="22">
        <v>9598182</v>
      </c>
      <c r="D25" s="22">
        <v>11112579</v>
      </c>
      <c r="E25" s="22">
        <v>1330192.58</v>
      </c>
      <c r="F25" s="33">
        <f t="shared" si="0"/>
        <v>0.1197015184323999</v>
      </c>
    </row>
    <row r="26" spans="2:6" x14ac:dyDescent="0.25">
      <c r="B26" s="21" t="s">
        <v>17</v>
      </c>
      <c r="C26" s="22">
        <v>44082985</v>
      </c>
      <c r="D26" s="22">
        <v>41978269</v>
      </c>
      <c r="E26" s="22">
        <v>11606007.65</v>
      </c>
      <c r="F26" s="33">
        <f t="shared" si="0"/>
        <v>0.27647656576787388</v>
      </c>
    </row>
    <row r="27" spans="2:6" x14ac:dyDescent="0.25">
      <c r="B27" s="21" t="s">
        <v>18</v>
      </c>
      <c r="C27" s="22">
        <v>26221868</v>
      </c>
      <c r="D27" s="22">
        <v>26565684</v>
      </c>
      <c r="E27" s="22">
        <v>3216299.8800000004</v>
      </c>
      <c r="F27" s="33">
        <f t="shared" si="0"/>
        <v>0.12106971836298287</v>
      </c>
    </row>
    <row r="28" spans="2:6" x14ac:dyDescent="0.25">
      <c r="B28" s="21" t="s">
        <v>19</v>
      </c>
      <c r="C28" s="22">
        <v>15835576</v>
      </c>
      <c r="D28" s="22">
        <v>16164007</v>
      </c>
      <c r="E28" s="22">
        <v>1602280.2799999998</v>
      </c>
      <c r="F28" s="33">
        <f t="shared" si="0"/>
        <v>9.912642824269996E-2</v>
      </c>
    </row>
    <row r="29" spans="2:6" x14ac:dyDescent="0.25">
      <c r="B29" s="21" t="s">
        <v>22</v>
      </c>
      <c r="C29" s="22">
        <v>11033753</v>
      </c>
      <c r="D29" s="22">
        <v>1219709</v>
      </c>
      <c r="E29" s="22">
        <v>158494.99</v>
      </c>
      <c r="F29" s="33">
        <f t="shared" si="0"/>
        <v>0.12994492128860244</v>
      </c>
    </row>
    <row r="30" spans="2:6" x14ac:dyDescent="0.25">
      <c r="B30" s="21" t="s">
        <v>23</v>
      </c>
      <c r="C30" s="22">
        <v>26037333</v>
      </c>
      <c r="D30" s="22">
        <v>2140201</v>
      </c>
      <c r="E30" s="22">
        <v>76180</v>
      </c>
      <c r="F30" s="33">
        <f t="shared" si="0"/>
        <v>3.5594787592380342E-2</v>
      </c>
    </row>
    <row r="31" spans="2:6" x14ac:dyDescent="0.25">
      <c r="B31" s="21" t="s">
        <v>20</v>
      </c>
      <c r="C31" s="22">
        <v>166132073</v>
      </c>
      <c r="D31" s="22">
        <v>177953276</v>
      </c>
      <c r="E31" s="22">
        <v>40936230.680000022</v>
      </c>
      <c r="F31" s="33">
        <f t="shared" si="0"/>
        <v>0.23003920804470057</v>
      </c>
    </row>
    <row r="32" spans="2:6" x14ac:dyDescent="0.25">
      <c r="B32" s="23" t="s">
        <v>21</v>
      </c>
      <c r="C32" s="24">
        <v>273244726</v>
      </c>
      <c r="D32" s="24">
        <v>273096497</v>
      </c>
      <c r="E32" s="24">
        <v>46070404.109999985</v>
      </c>
      <c r="F32" s="34">
        <f t="shared" si="0"/>
        <v>0.16869643007541024</v>
      </c>
    </row>
    <row r="33" spans="2:6" x14ac:dyDescent="0.25">
      <c r="B33" s="2" t="s">
        <v>3</v>
      </c>
      <c r="C33" s="3">
        <f>SUM(C34:C35)</f>
        <v>312913996</v>
      </c>
      <c r="D33" s="3">
        <f t="shared" ref="D33:E33" si="2">SUM(D34:D35)</f>
        <v>311106631</v>
      </c>
      <c r="E33" s="3">
        <f t="shared" si="2"/>
        <v>9013443</v>
      </c>
      <c r="F33" s="31">
        <f t="shared" si="0"/>
        <v>2.8972198281431039E-2</v>
      </c>
    </row>
    <row r="34" spans="2:6" x14ac:dyDescent="0.25">
      <c r="B34" s="19" t="s">
        <v>20</v>
      </c>
      <c r="C34" s="20">
        <v>0</v>
      </c>
      <c r="D34" s="20">
        <v>12013443</v>
      </c>
      <c r="E34" s="20">
        <v>9013443</v>
      </c>
      <c r="F34" s="32">
        <f t="shared" si="0"/>
        <v>0.75027974911105833</v>
      </c>
    </row>
    <row r="35" spans="2:6" x14ac:dyDescent="0.25">
      <c r="B35" s="23" t="s">
        <v>21</v>
      </c>
      <c r="C35" s="24">
        <v>312913996</v>
      </c>
      <c r="D35" s="24">
        <v>299093188</v>
      </c>
      <c r="E35" s="24">
        <v>0</v>
      </c>
      <c r="F35" s="34" t="str">
        <f t="shared" si="0"/>
        <v>0%</v>
      </c>
    </row>
    <row r="36" spans="2:6" x14ac:dyDescent="0.25">
      <c r="B36" s="2" t="s">
        <v>4</v>
      </c>
      <c r="C36" s="3">
        <f>+SUM(C37:C43)</f>
        <v>13517838</v>
      </c>
      <c r="D36" s="3">
        <f t="shared" ref="D36:E36" si="3">+SUM(D37:D43)</f>
        <v>54409769</v>
      </c>
      <c r="E36" s="3">
        <f t="shared" si="3"/>
        <v>40376020.710000001</v>
      </c>
      <c r="F36" s="31">
        <f t="shared" si="0"/>
        <v>0.74207300365491358</v>
      </c>
    </row>
    <row r="37" spans="2:6" x14ac:dyDescent="0.25">
      <c r="B37" s="19" t="s">
        <v>12</v>
      </c>
      <c r="C37" s="20">
        <v>795100</v>
      </c>
      <c r="D37" s="20">
        <v>21352486</v>
      </c>
      <c r="E37" s="20">
        <v>16526293.74</v>
      </c>
      <c r="F37" s="32">
        <f t="shared" si="0"/>
        <v>0.773975158677074</v>
      </c>
    </row>
    <row r="38" spans="2:6" x14ac:dyDescent="0.25">
      <c r="B38" s="21" t="s">
        <v>13</v>
      </c>
      <c r="C38" s="22">
        <v>0</v>
      </c>
      <c r="D38" s="22">
        <v>120100</v>
      </c>
      <c r="E38" s="22">
        <v>109480</v>
      </c>
      <c r="F38" s="33">
        <f t="shared" si="0"/>
        <v>0.91157368859283927</v>
      </c>
    </row>
    <row r="39" spans="2:6" x14ac:dyDescent="0.25">
      <c r="B39" s="21" t="s">
        <v>14</v>
      </c>
      <c r="C39" s="22">
        <v>0</v>
      </c>
      <c r="D39" s="22">
        <v>1070150</v>
      </c>
      <c r="E39" s="22">
        <v>755824</v>
      </c>
      <c r="F39" s="33">
        <f t="shared" si="0"/>
        <v>0.70627855908050274</v>
      </c>
    </row>
    <row r="40" spans="2:6" x14ac:dyDescent="0.25">
      <c r="B40" s="21" t="s">
        <v>15</v>
      </c>
      <c r="C40" s="22">
        <v>0</v>
      </c>
      <c r="D40" s="22">
        <v>807542</v>
      </c>
      <c r="E40" s="22">
        <v>694362</v>
      </c>
      <c r="F40" s="33">
        <f t="shared" si="0"/>
        <v>0.85984629901602638</v>
      </c>
    </row>
    <row r="41" spans="2:6" x14ac:dyDescent="0.25">
      <c r="B41" s="21" t="s">
        <v>17</v>
      </c>
      <c r="C41" s="22">
        <v>0</v>
      </c>
      <c r="D41" s="22">
        <v>2500000</v>
      </c>
      <c r="E41" s="22">
        <v>1851131</v>
      </c>
      <c r="F41" s="33">
        <f t="shared" si="0"/>
        <v>0.74045240000000001</v>
      </c>
    </row>
    <row r="42" spans="2:6" x14ac:dyDescent="0.25">
      <c r="B42" s="21" t="s">
        <v>20</v>
      </c>
      <c r="C42" s="22">
        <v>2271473</v>
      </c>
      <c r="D42" s="22">
        <v>8645054</v>
      </c>
      <c r="E42" s="22">
        <v>5918634.6799999997</v>
      </c>
      <c r="F42" s="33">
        <f t="shared" si="0"/>
        <v>0.68462668712075136</v>
      </c>
    </row>
    <row r="43" spans="2:6" x14ac:dyDescent="0.25">
      <c r="B43" s="21" t="s">
        <v>21</v>
      </c>
      <c r="C43" s="22">
        <v>10451265</v>
      </c>
      <c r="D43" s="22">
        <v>19914437</v>
      </c>
      <c r="E43" s="22">
        <v>14520295.289999999</v>
      </c>
      <c r="F43" s="33">
        <f t="shared" si="0"/>
        <v>0.72913410959094649</v>
      </c>
    </row>
    <row r="44" spans="2:6" x14ac:dyDescent="0.25">
      <c r="B44" s="2" t="s">
        <v>5</v>
      </c>
      <c r="C44" s="3">
        <f>SUM(C45:C55)</f>
        <v>1380837857</v>
      </c>
      <c r="D44" s="3">
        <f>SUM(D45:D55)</f>
        <v>863534091</v>
      </c>
      <c r="E44" s="3">
        <f>SUM(E45:E55)</f>
        <v>111985952.34</v>
      </c>
      <c r="F44" s="31">
        <f t="shared" si="0"/>
        <v>0.1296833020342216</v>
      </c>
    </row>
    <row r="45" spans="2:6" x14ac:dyDescent="0.25">
      <c r="B45" s="19" t="s">
        <v>12</v>
      </c>
      <c r="C45" s="20">
        <v>32516078</v>
      </c>
      <c r="D45" s="20">
        <v>13694519</v>
      </c>
      <c r="E45" s="20">
        <v>2402812.11</v>
      </c>
      <c r="F45" s="32">
        <f t="shared" si="0"/>
        <v>0.17545794123911909</v>
      </c>
    </row>
    <row r="46" spans="2:6" x14ac:dyDescent="0.25">
      <c r="B46" s="21" t="s">
        <v>13</v>
      </c>
      <c r="C46" s="22">
        <v>89029789</v>
      </c>
      <c r="D46" s="22">
        <v>85283606</v>
      </c>
      <c r="E46" s="22">
        <v>32862554.640000001</v>
      </c>
      <c r="F46" s="33">
        <f t="shared" si="0"/>
        <v>0.38533261175659012</v>
      </c>
    </row>
    <row r="47" spans="2:6" x14ac:dyDescent="0.25">
      <c r="B47" s="21" t="s">
        <v>14</v>
      </c>
      <c r="C47" s="22">
        <v>25000000</v>
      </c>
      <c r="D47" s="22">
        <v>837903</v>
      </c>
      <c r="E47" s="22">
        <v>462070.2</v>
      </c>
      <c r="F47" s="33">
        <f t="shared" si="0"/>
        <v>0.55146025255906717</v>
      </c>
    </row>
    <row r="48" spans="2:6" x14ac:dyDescent="0.25">
      <c r="B48" s="21" t="s">
        <v>15</v>
      </c>
      <c r="C48" s="22">
        <v>25000000</v>
      </c>
      <c r="D48" s="22">
        <v>500</v>
      </c>
      <c r="E48" s="22">
        <v>0</v>
      </c>
      <c r="F48" s="33" t="str">
        <f t="shared" si="0"/>
        <v>0%</v>
      </c>
    </row>
    <row r="49" spans="2:6" x14ac:dyDescent="0.25">
      <c r="B49" s="21" t="s">
        <v>16</v>
      </c>
      <c r="C49" s="22">
        <v>25000000</v>
      </c>
      <c r="D49" s="22">
        <v>10154</v>
      </c>
      <c r="E49" s="22">
        <v>0</v>
      </c>
      <c r="F49" s="33" t="str">
        <f t="shared" si="0"/>
        <v>0%</v>
      </c>
    </row>
    <row r="50" spans="2:6" x14ac:dyDescent="0.25">
      <c r="B50" s="21" t="s">
        <v>17</v>
      </c>
      <c r="C50" s="22">
        <v>25000000</v>
      </c>
      <c r="D50" s="22">
        <v>0</v>
      </c>
      <c r="E50" s="22">
        <v>0</v>
      </c>
      <c r="F50" s="33" t="str">
        <f t="shared" si="0"/>
        <v>0%</v>
      </c>
    </row>
    <row r="51" spans="2:6" x14ac:dyDescent="0.25">
      <c r="B51" s="21" t="s">
        <v>18</v>
      </c>
      <c r="C51" s="22">
        <v>53876189</v>
      </c>
      <c r="D51" s="22">
        <v>133764017</v>
      </c>
      <c r="E51" s="22">
        <v>16972814.289999999</v>
      </c>
      <c r="F51" s="33">
        <f t="shared" si="0"/>
        <v>0.12688624841462409</v>
      </c>
    </row>
    <row r="52" spans="2:6" x14ac:dyDescent="0.25">
      <c r="B52" s="21" t="s">
        <v>19</v>
      </c>
      <c r="C52" s="22">
        <v>0</v>
      </c>
      <c r="D52" s="22">
        <v>22628823</v>
      </c>
      <c r="E52" s="22">
        <v>12499636.82</v>
      </c>
      <c r="F52" s="33">
        <f t="shared" si="0"/>
        <v>0.5523767992705586</v>
      </c>
    </row>
    <row r="53" spans="2:6" x14ac:dyDescent="0.25">
      <c r="B53" s="21" t="s">
        <v>23</v>
      </c>
      <c r="C53" s="22">
        <v>0</v>
      </c>
      <c r="D53" s="22">
        <v>5000</v>
      </c>
      <c r="E53" s="22">
        <v>0</v>
      </c>
      <c r="F53" s="33" t="str">
        <f t="shared" si="0"/>
        <v>0%</v>
      </c>
    </row>
    <row r="54" spans="2:6" x14ac:dyDescent="0.25">
      <c r="B54" s="21" t="s">
        <v>20</v>
      </c>
      <c r="C54" s="22">
        <v>1219223</v>
      </c>
      <c r="D54" s="22">
        <v>14615650</v>
      </c>
      <c r="E54" s="22">
        <v>1095766.81</v>
      </c>
      <c r="F54" s="33">
        <f t="shared" si="0"/>
        <v>7.4972157242407966E-2</v>
      </c>
    </row>
    <row r="55" spans="2:6" x14ac:dyDescent="0.25">
      <c r="B55" s="21" t="s">
        <v>21</v>
      </c>
      <c r="C55" s="22">
        <v>1104196578</v>
      </c>
      <c r="D55" s="22">
        <v>592693919</v>
      </c>
      <c r="E55" s="22">
        <v>45690297.469999999</v>
      </c>
      <c r="F55" s="33">
        <f t="shared" si="0"/>
        <v>7.7089195629152382E-2</v>
      </c>
    </row>
    <row r="56" spans="2:6" x14ac:dyDescent="0.25">
      <c r="B56" s="4" t="s">
        <v>8</v>
      </c>
      <c r="C56" s="5">
        <f>+C44+C36+C33+C20+C17+C6</f>
        <v>3751040994</v>
      </c>
      <c r="D56" s="5">
        <f t="shared" ref="D56:E56" si="4">+D44+D36+D33+D20+D17+D6</f>
        <v>2924403839</v>
      </c>
      <c r="E56" s="5">
        <f t="shared" si="4"/>
        <v>680760068.9000001</v>
      </c>
      <c r="F56" s="35">
        <f t="shared" si="0"/>
        <v>0.23278593052756558</v>
      </c>
    </row>
    <row r="57" spans="2:6" x14ac:dyDescent="0.25">
      <c r="B57" s="1" t="s">
        <v>11</v>
      </c>
      <c r="C57" s="30"/>
      <c r="D57" s="30"/>
      <c r="E57" s="30"/>
    </row>
    <row r="58" spans="2:6" x14ac:dyDescent="0.25">
      <c r="C58" s="30"/>
      <c r="D58" s="30"/>
      <c r="E58" s="30"/>
      <c r="F58" s="37"/>
    </row>
    <row r="59" spans="2:6" x14ac:dyDescent="0.25">
      <c r="C59" s="30"/>
      <c r="D59" s="30"/>
      <c r="E59" s="30"/>
    </row>
  </sheetData>
  <mergeCells count="1">
    <mergeCell ref="B2:F2"/>
  </mergeCells>
  <pageMargins left="0.7" right="0.7" top="0.75" bottom="0.75" header="0.3" footer="0.3"/>
  <pageSetup paperSize="9" scale="6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57"/>
  <sheetViews>
    <sheetView showGridLines="0" zoomScaleNormal="100" workbookViewId="0">
      <selection activeCell="B2" sqref="B2:F2"/>
    </sheetView>
  </sheetViews>
  <sheetFormatPr baseColWidth="10" defaultRowHeight="15" x14ac:dyDescent="0.25"/>
  <cols>
    <col min="1" max="1" width="11.42578125" style="1"/>
    <col min="2" max="2" width="71.28515625" style="1" customWidth="1"/>
    <col min="3" max="4" width="12.7109375" style="1" bestFit="1" customWidth="1"/>
    <col min="5" max="5" width="14.7109375" style="1" customWidth="1"/>
    <col min="6" max="16384" width="11.42578125" style="1"/>
  </cols>
  <sheetData>
    <row r="2" spans="2:6" ht="43.5" customHeight="1" x14ac:dyDescent="0.25">
      <c r="B2" s="48" t="s">
        <v>32</v>
      </c>
      <c r="C2" s="48"/>
      <c r="D2" s="48"/>
      <c r="E2" s="48"/>
      <c r="F2" s="48"/>
    </row>
    <row r="4" spans="2:6" x14ac:dyDescent="0.25">
      <c r="B4" s="1" t="s">
        <v>29</v>
      </c>
    </row>
    <row r="5" spans="2:6" ht="38.25" x14ac:dyDescent="0.25">
      <c r="B5" s="8" t="s">
        <v>9</v>
      </c>
      <c r="C5" s="8" t="s">
        <v>6</v>
      </c>
      <c r="D5" s="8" t="s">
        <v>7</v>
      </c>
      <c r="E5" s="12" t="s">
        <v>31</v>
      </c>
      <c r="F5" s="12" t="s">
        <v>10</v>
      </c>
    </row>
    <row r="6" spans="2:6" x14ac:dyDescent="0.25">
      <c r="B6" s="2" t="s">
        <v>0</v>
      </c>
      <c r="C6" s="3">
        <f>SUM(C7:C16)</f>
        <v>999759044</v>
      </c>
      <c r="D6" s="3">
        <f>SUM(D7:D16)</f>
        <v>717200536</v>
      </c>
      <c r="E6" s="3">
        <f>SUM(E7:E16)</f>
        <v>213592323.34000003</v>
      </c>
      <c r="F6" s="31">
        <f t="shared" ref="F6:F31" si="0">IF(E6=0,"0%",+E6/D6)</f>
        <v>0.29781394828740065</v>
      </c>
    </row>
    <row r="7" spans="2:6" x14ac:dyDescent="0.25">
      <c r="B7" s="13" t="s">
        <v>12</v>
      </c>
      <c r="C7" s="14">
        <v>0</v>
      </c>
      <c r="D7" s="14">
        <v>842891</v>
      </c>
      <c r="E7" s="14">
        <v>249933.86000000002</v>
      </c>
      <c r="F7" s="38">
        <f t="shared" si="0"/>
        <v>0.29651978725600348</v>
      </c>
    </row>
    <row r="8" spans="2:6" x14ac:dyDescent="0.25">
      <c r="B8" s="15" t="s">
        <v>13</v>
      </c>
      <c r="C8" s="16">
        <v>0</v>
      </c>
      <c r="D8" s="16">
        <v>198156</v>
      </c>
      <c r="E8" s="16">
        <v>145811.88</v>
      </c>
      <c r="F8" s="39">
        <f t="shared" si="0"/>
        <v>0.73584388057893779</v>
      </c>
    </row>
    <row r="9" spans="2:6" x14ac:dyDescent="0.25">
      <c r="B9" s="15" t="s">
        <v>14</v>
      </c>
      <c r="C9" s="16">
        <v>0</v>
      </c>
      <c r="D9" s="16">
        <v>463129</v>
      </c>
      <c r="E9" s="16">
        <v>204063.75000000003</v>
      </c>
      <c r="F9" s="39">
        <f t="shared" si="0"/>
        <v>0.44061967615934228</v>
      </c>
    </row>
    <row r="10" spans="2:6" x14ac:dyDescent="0.25">
      <c r="B10" s="15" t="s">
        <v>15</v>
      </c>
      <c r="C10" s="16">
        <v>0</v>
      </c>
      <c r="D10" s="16">
        <v>442071</v>
      </c>
      <c r="E10" s="16">
        <v>152671.94999999998</v>
      </c>
      <c r="F10" s="39">
        <f t="shared" si="0"/>
        <v>0.34535617581791156</v>
      </c>
    </row>
    <row r="11" spans="2:6" x14ac:dyDescent="0.25">
      <c r="B11" s="15" t="s">
        <v>16</v>
      </c>
      <c r="C11" s="16">
        <v>0</v>
      </c>
      <c r="D11" s="16">
        <v>4074129</v>
      </c>
      <c r="E11" s="16">
        <v>682682.01</v>
      </c>
      <c r="F11" s="39">
        <f t="shared" si="0"/>
        <v>0.16756514337174891</v>
      </c>
    </row>
    <row r="12" spans="2:6" x14ac:dyDescent="0.25">
      <c r="B12" s="15" t="s">
        <v>17</v>
      </c>
      <c r="C12" s="16">
        <v>0</v>
      </c>
      <c r="D12" s="16">
        <v>176089</v>
      </c>
      <c r="E12" s="16">
        <v>35402</v>
      </c>
      <c r="F12" s="39">
        <f t="shared" si="0"/>
        <v>0.2010460619345899</v>
      </c>
    </row>
    <row r="13" spans="2:6" x14ac:dyDescent="0.25">
      <c r="B13" s="15" t="s">
        <v>18</v>
      </c>
      <c r="C13" s="16">
        <v>203313</v>
      </c>
      <c r="D13" s="16">
        <v>278265</v>
      </c>
      <c r="E13" s="16">
        <v>52124.910000000011</v>
      </c>
      <c r="F13" s="39">
        <f t="shared" si="0"/>
        <v>0.18732111476470276</v>
      </c>
    </row>
    <row r="14" spans="2:6" x14ac:dyDescent="0.25">
      <c r="B14" s="15" t="s">
        <v>19</v>
      </c>
      <c r="C14" s="16">
        <v>0</v>
      </c>
      <c r="D14" s="16">
        <v>83727</v>
      </c>
      <c r="E14" s="16">
        <v>47759.519999999997</v>
      </c>
      <c r="F14" s="39">
        <f t="shared" si="0"/>
        <v>0.57041957791393449</v>
      </c>
    </row>
    <row r="15" spans="2:6" x14ac:dyDescent="0.25">
      <c r="B15" s="15" t="s">
        <v>20</v>
      </c>
      <c r="C15" s="16">
        <v>985456878</v>
      </c>
      <c r="D15" s="16">
        <v>692422887</v>
      </c>
      <c r="E15" s="16">
        <v>204466530.49000004</v>
      </c>
      <c r="F15" s="39">
        <f t="shared" si="0"/>
        <v>0.29529140981441887</v>
      </c>
    </row>
    <row r="16" spans="2:6" x14ac:dyDescent="0.25">
      <c r="B16" s="15" t="s">
        <v>21</v>
      </c>
      <c r="C16" s="16">
        <v>14098853</v>
      </c>
      <c r="D16" s="16">
        <v>18219192</v>
      </c>
      <c r="E16" s="16">
        <v>7555342.9700000035</v>
      </c>
      <c r="F16" s="39">
        <f t="shared" si="0"/>
        <v>0.41469144021315563</v>
      </c>
    </row>
    <row r="17" spans="2:6" x14ac:dyDescent="0.25">
      <c r="B17" s="2" t="s">
        <v>1</v>
      </c>
      <c r="C17" s="3">
        <f>SUM(C18:C19)</f>
        <v>35310872</v>
      </c>
      <c r="D17" s="3">
        <f>SUM(D18:D19)</f>
        <v>48818496</v>
      </c>
      <c r="E17" s="3">
        <f>SUM(E18:E19)</f>
        <v>18205305.370000005</v>
      </c>
      <c r="F17" s="31">
        <f t="shared" si="0"/>
        <v>0.37291819416149169</v>
      </c>
    </row>
    <row r="18" spans="2:6" x14ac:dyDescent="0.25">
      <c r="B18" s="13" t="s">
        <v>20</v>
      </c>
      <c r="C18" s="14">
        <v>0</v>
      </c>
      <c r="D18" s="14">
        <v>450641</v>
      </c>
      <c r="E18" s="14">
        <v>7838.14</v>
      </c>
      <c r="F18" s="38">
        <f t="shared" si="0"/>
        <v>1.7393313080700603E-2</v>
      </c>
    </row>
    <row r="19" spans="2:6" x14ac:dyDescent="0.25">
      <c r="B19" s="15" t="s">
        <v>21</v>
      </c>
      <c r="C19" s="16">
        <v>35310872</v>
      </c>
      <c r="D19" s="16">
        <v>48367855</v>
      </c>
      <c r="E19" s="16">
        <v>18197467.230000004</v>
      </c>
      <c r="F19" s="39">
        <f t="shared" si="0"/>
        <v>0.37623060253550639</v>
      </c>
    </row>
    <row r="20" spans="2:6" x14ac:dyDescent="0.25">
      <c r="B20" s="2" t="s">
        <v>2</v>
      </c>
      <c r="C20" s="3">
        <f>SUM(C21:C32)</f>
        <v>963599843</v>
      </c>
      <c r="D20" s="3">
        <f t="shared" ref="D20:E20" si="1">SUM(D21:D32)</f>
        <v>858485669</v>
      </c>
      <c r="E20" s="3">
        <f t="shared" si="1"/>
        <v>263464032.62000009</v>
      </c>
      <c r="F20" s="31">
        <f t="shared" si="0"/>
        <v>0.30689392046217151</v>
      </c>
    </row>
    <row r="21" spans="2:6" x14ac:dyDescent="0.25">
      <c r="B21" s="13" t="s">
        <v>12</v>
      </c>
      <c r="C21" s="14">
        <v>270984221</v>
      </c>
      <c r="D21" s="14">
        <v>227943252</v>
      </c>
      <c r="E21" s="14">
        <v>144094953.72000006</v>
      </c>
      <c r="F21" s="38">
        <f t="shared" si="0"/>
        <v>0.63215275054512277</v>
      </c>
    </row>
    <row r="22" spans="2:6" x14ac:dyDescent="0.25">
      <c r="B22" s="15" t="s">
        <v>13</v>
      </c>
      <c r="C22" s="16">
        <v>54126133</v>
      </c>
      <c r="D22" s="16">
        <v>34960292</v>
      </c>
      <c r="E22" s="16">
        <v>8773663.5700000003</v>
      </c>
      <c r="F22" s="39">
        <f t="shared" si="0"/>
        <v>0.25096082063616632</v>
      </c>
    </row>
    <row r="23" spans="2:6" x14ac:dyDescent="0.25">
      <c r="B23" s="15" t="s">
        <v>14</v>
      </c>
      <c r="C23" s="16">
        <v>81114770</v>
      </c>
      <c r="D23" s="16">
        <v>81902947</v>
      </c>
      <c r="E23" s="16">
        <v>22807208.969999999</v>
      </c>
      <c r="F23" s="39">
        <f t="shared" si="0"/>
        <v>0.27846627997402829</v>
      </c>
    </row>
    <row r="24" spans="2:6" x14ac:dyDescent="0.25">
      <c r="B24" s="15" t="s">
        <v>15</v>
      </c>
      <c r="C24" s="16">
        <v>29219967</v>
      </c>
      <c r="D24" s="16">
        <v>28829616</v>
      </c>
      <c r="E24" s="16">
        <v>4687802.9899999984</v>
      </c>
      <c r="F24" s="39">
        <f t="shared" si="0"/>
        <v>0.16260372632087775</v>
      </c>
    </row>
    <row r="25" spans="2:6" x14ac:dyDescent="0.25">
      <c r="B25" s="15" t="s">
        <v>16</v>
      </c>
      <c r="C25" s="16">
        <v>9598182</v>
      </c>
      <c r="D25" s="16">
        <v>11016011</v>
      </c>
      <c r="E25" s="16">
        <v>1285700.58</v>
      </c>
      <c r="F25" s="39">
        <f t="shared" si="0"/>
        <v>0.11671199130066229</v>
      </c>
    </row>
    <row r="26" spans="2:6" x14ac:dyDescent="0.25">
      <c r="B26" s="15" t="s">
        <v>17</v>
      </c>
      <c r="C26" s="16">
        <v>44082985</v>
      </c>
      <c r="D26" s="16">
        <v>41940505</v>
      </c>
      <c r="E26" s="16">
        <v>11595391.65</v>
      </c>
      <c r="F26" s="39">
        <f t="shared" si="0"/>
        <v>0.27647238987704131</v>
      </c>
    </row>
    <row r="27" spans="2:6" x14ac:dyDescent="0.25">
      <c r="B27" s="15" t="s">
        <v>18</v>
      </c>
      <c r="C27" s="16">
        <v>26221868</v>
      </c>
      <c r="D27" s="16">
        <v>26499856</v>
      </c>
      <c r="E27" s="16">
        <v>3193143.8800000004</v>
      </c>
      <c r="F27" s="39">
        <f t="shared" si="0"/>
        <v>0.12049665024594852</v>
      </c>
    </row>
    <row r="28" spans="2:6" x14ac:dyDescent="0.25">
      <c r="B28" s="15" t="s">
        <v>19</v>
      </c>
      <c r="C28" s="16">
        <v>15835576</v>
      </c>
      <c r="D28" s="16">
        <v>16137271</v>
      </c>
      <c r="E28" s="16">
        <v>1584456.2799999998</v>
      </c>
      <c r="F28" s="39">
        <f t="shared" si="0"/>
        <v>9.8186135685519552E-2</v>
      </c>
    </row>
    <row r="29" spans="2:6" x14ac:dyDescent="0.25">
      <c r="B29" s="15" t="s">
        <v>22</v>
      </c>
      <c r="C29" s="16">
        <v>11033753</v>
      </c>
      <c r="D29" s="16">
        <v>1216709</v>
      </c>
      <c r="E29" s="16">
        <v>155494.99</v>
      </c>
      <c r="F29" s="39">
        <f t="shared" si="0"/>
        <v>0.12779965464215354</v>
      </c>
    </row>
    <row r="30" spans="2:6" x14ac:dyDescent="0.25">
      <c r="B30" s="15" t="s">
        <v>23</v>
      </c>
      <c r="C30" s="16">
        <v>26037333</v>
      </c>
      <c r="D30" s="16">
        <v>2140201</v>
      </c>
      <c r="E30" s="16">
        <v>76180</v>
      </c>
      <c r="F30" s="39">
        <f t="shared" si="0"/>
        <v>3.5594787592380342E-2</v>
      </c>
    </row>
    <row r="31" spans="2:6" x14ac:dyDescent="0.25">
      <c r="B31" s="15" t="s">
        <v>20</v>
      </c>
      <c r="C31" s="16">
        <v>159816760</v>
      </c>
      <c r="D31" s="16">
        <v>160623287</v>
      </c>
      <c r="E31" s="16">
        <v>39059914.230000012</v>
      </c>
      <c r="F31" s="39">
        <f t="shared" si="0"/>
        <v>0.24317715668463447</v>
      </c>
    </row>
    <row r="32" spans="2:6" x14ac:dyDescent="0.25">
      <c r="B32" s="17" t="s">
        <v>21</v>
      </c>
      <c r="C32" s="18">
        <v>235528295</v>
      </c>
      <c r="D32" s="18">
        <v>225275722</v>
      </c>
      <c r="E32" s="18">
        <v>26150121.759999987</v>
      </c>
      <c r="F32" s="40">
        <f t="shared" ref="F32:F56" si="2">IF(E32=0,"0%",+E32/D32)</f>
        <v>0.11608051470366605</v>
      </c>
    </row>
    <row r="33" spans="2:6" x14ac:dyDescent="0.25">
      <c r="B33" s="2" t="s">
        <v>3</v>
      </c>
      <c r="C33" s="3">
        <f>+SUM(C34:C35)</f>
        <v>312913996</v>
      </c>
      <c r="D33" s="3">
        <f t="shared" ref="D33:E33" si="3">+SUM(D34:D35)</f>
        <v>308106631</v>
      </c>
      <c r="E33" s="3">
        <f t="shared" si="3"/>
        <v>9013443</v>
      </c>
      <c r="F33" s="31">
        <f t="shared" si="2"/>
        <v>2.9254297353957306E-2</v>
      </c>
    </row>
    <row r="34" spans="2:6" x14ac:dyDescent="0.25">
      <c r="B34" s="13" t="s">
        <v>20</v>
      </c>
      <c r="C34" s="14">
        <v>0</v>
      </c>
      <c r="D34" s="14">
        <v>9013443</v>
      </c>
      <c r="E34" s="14">
        <v>9013443</v>
      </c>
      <c r="F34" s="38">
        <f t="shared" si="2"/>
        <v>1</v>
      </c>
    </row>
    <row r="35" spans="2:6" x14ac:dyDescent="0.25">
      <c r="B35" s="17" t="s">
        <v>21</v>
      </c>
      <c r="C35" s="18">
        <v>312913996</v>
      </c>
      <c r="D35" s="18">
        <v>299093188</v>
      </c>
      <c r="E35" s="18">
        <v>0</v>
      </c>
      <c r="F35" s="40" t="str">
        <f t="shared" si="2"/>
        <v>0%</v>
      </c>
    </row>
    <row r="36" spans="2:6" x14ac:dyDescent="0.25">
      <c r="B36" s="2" t="s">
        <v>4</v>
      </c>
      <c r="C36" s="3">
        <f>+SUM(C37:C43)</f>
        <v>11225000</v>
      </c>
      <c r="D36" s="3">
        <f t="shared" ref="D36:E36" si="4">+SUM(D37:D43)</f>
        <v>51812643</v>
      </c>
      <c r="E36" s="3">
        <f t="shared" si="4"/>
        <v>40153624.120000005</v>
      </c>
      <c r="F36" s="31">
        <f t="shared" si="2"/>
        <v>0.77497733748112418</v>
      </c>
    </row>
    <row r="37" spans="2:6" x14ac:dyDescent="0.25">
      <c r="B37" s="13" t="s">
        <v>12</v>
      </c>
      <c r="C37" s="14">
        <v>795100</v>
      </c>
      <c r="D37" s="14">
        <v>21352486</v>
      </c>
      <c r="E37" s="14">
        <v>16526293.74</v>
      </c>
      <c r="F37" s="38">
        <f t="shared" si="2"/>
        <v>0.773975158677074</v>
      </c>
    </row>
    <row r="38" spans="2:6" x14ac:dyDescent="0.25">
      <c r="B38" s="15" t="s">
        <v>13</v>
      </c>
      <c r="C38" s="16">
        <v>0</v>
      </c>
      <c r="D38" s="16">
        <v>120100</v>
      </c>
      <c r="E38" s="16">
        <v>109480</v>
      </c>
      <c r="F38" s="39">
        <f t="shared" si="2"/>
        <v>0.91157368859283927</v>
      </c>
    </row>
    <row r="39" spans="2:6" x14ac:dyDescent="0.25">
      <c r="B39" s="15" t="s">
        <v>14</v>
      </c>
      <c r="C39" s="16">
        <v>0</v>
      </c>
      <c r="D39" s="16">
        <v>1070150</v>
      </c>
      <c r="E39" s="16">
        <v>755824</v>
      </c>
      <c r="F39" s="39">
        <f t="shared" si="2"/>
        <v>0.70627855908050274</v>
      </c>
    </row>
    <row r="40" spans="2:6" x14ac:dyDescent="0.25">
      <c r="B40" s="15" t="s">
        <v>15</v>
      </c>
      <c r="C40" s="16">
        <v>0</v>
      </c>
      <c r="D40" s="16">
        <v>807542</v>
      </c>
      <c r="E40" s="16">
        <v>694362</v>
      </c>
      <c r="F40" s="39">
        <f t="shared" si="2"/>
        <v>0.85984629901602638</v>
      </c>
    </row>
    <row r="41" spans="2:6" x14ac:dyDescent="0.25">
      <c r="B41" s="15" t="s">
        <v>17</v>
      </c>
      <c r="C41" s="16">
        <v>0</v>
      </c>
      <c r="D41" s="16">
        <v>2500000</v>
      </c>
      <c r="E41" s="16">
        <v>1851131</v>
      </c>
      <c r="F41" s="39">
        <f t="shared" si="2"/>
        <v>0.74045240000000001</v>
      </c>
    </row>
    <row r="42" spans="2:6" x14ac:dyDescent="0.25">
      <c r="B42" s="15" t="s">
        <v>20</v>
      </c>
      <c r="C42" s="16">
        <v>4900</v>
      </c>
      <c r="D42" s="16">
        <v>6299739</v>
      </c>
      <c r="E42" s="16">
        <v>5862078.1800000006</v>
      </c>
      <c r="F42" s="39">
        <f t="shared" si="2"/>
        <v>0.93052715041051715</v>
      </c>
    </row>
    <row r="43" spans="2:6" x14ac:dyDescent="0.25">
      <c r="B43" s="15" t="s">
        <v>21</v>
      </c>
      <c r="C43" s="16">
        <v>10425000</v>
      </c>
      <c r="D43" s="16">
        <v>19662626</v>
      </c>
      <c r="E43" s="16">
        <v>14354455.199999999</v>
      </c>
      <c r="F43" s="39">
        <f t="shared" si="2"/>
        <v>0.73003754432393719</v>
      </c>
    </row>
    <row r="44" spans="2:6" x14ac:dyDescent="0.25">
      <c r="B44" s="2" t="s">
        <v>5</v>
      </c>
      <c r="C44" s="3">
        <f>+SUM(C45:C55)</f>
        <v>850265770</v>
      </c>
      <c r="D44" s="3">
        <f t="shared" ref="D44:E44" si="5">+SUM(D45:D55)</f>
        <v>595027646</v>
      </c>
      <c r="E44" s="3">
        <f t="shared" si="5"/>
        <v>104467047.08000001</v>
      </c>
      <c r="F44" s="31">
        <f t="shared" si="2"/>
        <v>0.17556671153393771</v>
      </c>
    </row>
    <row r="45" spans="2:6" x14ac:dyDescent="0.25">
      <c r="B45" s="13" t="s">
        <v>12</v>
      </c>
      <c r="C45" s="14">
        <v>25010000</v>
      </c>
      <c r="D45" s="14">
        <v>7622614</v>
      </c>
      <c r="E45" s="14">
        <v>2167746.7999999998</v>
      </c>
      <c r="F45" s="38">
        <f t="shared" si="2"/>
        <v>0.28438365106773084</v>
      </c>
    </row>
    <row r="46" spans="2:6" x14ac:dyDescent="0.25">
      <c r="B46" s="15" t="s">
        <v>13</v>
      </c>
      <c r="C46" s="16">
        <v>67879799</v>
      </c>
      <c r="D46" s="16">
        <v>60443600</v>
      </c>
      <c r="E46" s="16">
        <v>27854384.050000012</v>
      </c>
      <c r="F46" s="39">
        <f t="shared" si="2"/>
        <v>0.4608326448126851</v>
      </c>
    </row>
    <row r="47" spans="2:6" x14ac:dyDescent="0.25">
      <c r="B47" s="15" t="s">
        <v>14</v>
      </c>
      <c r="C47" s="16">
        <v>25000000</v>
      </c>
      <c r="D47" s="16">
        <v>0</v>
      </c>
      <c r="E47" s="16">
        <v>0</v>
      </c>
      <c r="F47" s="39" t="str">
        <f t="shared" si="2"/>
        <v>0%</v>
      </c>
    </row>
    <row r="48" spans="2:6" x14ac:dyDescent="0.25">
      <c r="B48" s="15" t="s">
        <v>15</v>
      </c>
      <c r="C48" s="16">
        <v>25000000</v>
      </c>
      <c r="D48" s="16">
        <v>0</v>
      </c>
      <c r="E48" s="16">
        <v>0</v>
      </c>
      <c r="F48" s="39" t="str">
        <f t="shared" si="2"/>
        <v>0%</v>
      </c>
    </row>
    <row r="49" spans="2:6" x14ac:dyDescent="0.25">
      <c r="B49" s="15" t="s">
        <v>16</v>
      </c>
      <c r="C49" s="16">
        <v>25000000</v>
      </c>
      <c r="D49" s="16">
        <v>10154</v>
      </c>
      <c r="E49" s="16">
        <v>0</v>
      </c>
      <c r="F49" s="39" t="str">
        <f t="shared" si="2"/>
        <v>0%</v>
      </c>
    </row>
    <row r="50" spans="2:6" x14ac:dyDescent="0.25">
      <c r="B50" s="15" t="s">
        <v>17</v>
      </c>
      <c r="C50" s="16">
        <v>25000000</v>
      </c>
      <c r="D50" s="16">
        <v>0</v>
      </c>
      <c r="E50" s="16">
        <v>0</v>
      </c>
      <c r="F50" s="39" t="str">
        <f t="shared" si="2"/>
        <v>0%</v>
      </c>
    </row>
    <row r="51" spans="2:6" x14ac:dyDescent="0.25">
      <c r="B51" s="15" t="s">
        <v>18</v>
      </c>
      <c r="C51" s="16">
        <v>53876189</v>
      </c>
      <c r="D51" s="16">
        <v>132952392</v>
      </c>
      <c r="E51" s="16">
        <v>16941390.710000001</v>
      </c>
      <c r="F51" s="39">
        <f t="shared" si="2"/>
        <v>0.12742448973764986</v>
      </c>
    </row>
    <row r="52" spans="2:6" x14ac:dyDescent="0.25">
      <c r="B52" s="15" t="s">
        <v>19</v>
      </c>
      <c r="C52" s="16">
        <v>0</v>
      </c>
      <c r="D52" s="16">
        <v>22628823</v>
      </c>
      <c r="E52" s="16">
        <v>12499636.82</v>
      </c>
      <c r="F52" s="39">
        <f t="shared" si="2"/>
        <v>0.5523767992705586</v>
      </c>
    </row>
    <row r="53" spans="2:6" x14ac:dyDescent="0.25">
      <c r="B53" s="15" t="s">
        <v>23</v>
      </c>
      <c r="C53" s="16">
        <v>0</v>
      </c>
      <c r="D53" s="16">
        <v>5000</v>
      </c>
      <c r="E53" s="16">
        <v>0</v>
      </c>
      <c r="F53" s="39" t="str">
        <f t="shared" si="2"/>
        <v>0%</v>
      </c>
    </row>
    <row r="54" spans="2:6" x14ac:dyDescent="0.25">
      <c r="B54" s="15" t="s">
        <v>20</v>
      </c>
      <c r="C54" s="16">
        <v>0</v>
      </c>
      <c r="D54" s="16">
        <v>3968643</v>
      </c>
      <c r="E54" s="16">
        <v>464161.94999999995</v>
      </c>
      <c r="F54" s="39">
        <f t="shared" si="2"/>
        <v>0.11695734536968933</v>
      </c>
    </row>
    <row r="55" spans="2:6" x14ac:dyDescent="0.25">
      <c r="B55" s="15" t="s">
        <v>21</v>
      </c>
      <c r="C55" s="16">
        <v>603499782</v>
      </c>
      <c r="D55" s="16">
        <v>367396420</v>
      </c>
      <c r="E55" s="16">
        <v>44539726.75</v>
      </c>
      <c r="F55" s="39">
        <f t="shared" si="2"/>
        <v>0.12123070428938856</v>
      </c>
    </row>
    <row r="56" spans="2:6" x14ac:dyDescent="0.25">
      <c r="B56" s="4" t="s">
        <v>8</v>
      </c>
      <c r="C56" s="5">
        <f>+C44+C36+C33+C20+C17+C6</f>
        <v>3173074525</v>
      </c>
      <c r="D56" s="5">
        <f>+D44+D36+D33+D20+D17+D6</f>
        <v>2579451621</v>
      </c>
      <c r="E56" s="5">
        <f>+E44+E36+E33+E20+E17+E6</f>
        <v>648895775.53000021</v>
      </c>
      <c r="F56" s="35">
        <f t="shared" si="2"/>
        <v>0.2515634603289969</v>
      </c>
    </row>
    <row r="57" spans="2:6" x14ac:dyDescent="0.25">
      <c r="B57" s="1" t="s">
        <v>11</v>
      </c>
      <c r="C57" s="11"/>
      <c r="D57" s="11"/>
      <c r="E57" s="11"/>
    </row>
  </sheetData>
  <mergeCells count="1">
    <mergeCell ref="B2:F2"/>
  </mergeCells>
  <pageMargins left="0.7" right="0.7" top="0.75" bottom="0.75" header="0.3" footer="0.3"/>
  <pageSetup paperSize="9" scale="6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3"/>
  <sheetViews>
    <sheetView showGridLines="0" zoomScaleNormal="100" workbookViewId="0">
      <selection activeCell="B2" sqref="B2:F2"/>
    </sheetView>
  </sheetViews>
  <sheetFormatPr baseColWidth="10" defaultRowHeight="15" x14ac:dyDescent="0.25"/>
  <cols>
    <col min="2" max="2" width="71.5703125" customWidth="1"/>
    <col min="5" max="5" width="14.7109375" customWidth="1"/>
  </cols>
  <sheetData>
    <row r="2" spans="2:6" ht="52.5" customHeight="1" x14ac:dyDescent="0.25">
      <c r="B2" s="48" t="s">
        <v>32</v>
      </c>
      <c r="C2" s="48"/>
      <c r="D2" s="48"/>
      <c r="E2" s="48"/>
      <c r="F2" s="48"/>
    </row>
    <row r="4" spans="2:6" x14ac:dyDescent="0.25">
      <c r="B4" t="s">
        <v>28</v>
      </c>
    </row>
    <row r="5" spans="2:6" ht="38.25" x14ac:dyDescent="0.25">
      <c r="B5" s="8" t="s">
        <v>9</v>
      </c>
      <c r="C5" s="8" t="s">
        <v>6</v>
      </c>
      <c r="D5" s="8" t="s">
        <v>7</v>
      </c>
      <c r="E5" s="12" t="s">
        <v>31</v>
      </c>
      <c r="F5" s="12" t="s">
        <v>10</v>
      </c>
    </row>
    <row r="6" spans="2:6" x14ac:dyDescent="0.25">
      <c r="B6" s="2" t="s">
        <v>0</v>
      </c>
      <c r="C6" s="3">
        <f>SUM(C7:C7)</f>
        <v>200000</v>
      </c>
      <c r="D6" s="3">
        <f>SUM(D7:D7)</f>
        <v>200000</v>
      </c>
      <c r="E6" s="3">
        <f>SUM(E7:E7)</f>
        <v>22890</v>
      </c>
      <c r="F6" s="6">
        <f t="shared" ref="F6:F32" si="0">E6/D6</f>
        <v>0.11445</v>
      </c>
    </row>
    <row r="7" spans="2:6" x14ac:dyDescent="0.25">
      <c r="B7" s="41" t="s">
        <v>21</v>
      </c>
      <c r="C7" s="14">
        <v>200000</v>
      </c>
      <c r="D7" s="14">
        <v>200000</v>
      </c>
      <c r="E7" s="14">
        <v>22890</v>
      </c>
      <c r="F7" s="25">
        <f t="shared" si="0"/>
        <v>0.11445</v>
      </c>
    </row>
    <row r="8" spans="2:6" x14ac:dyDescent="0.25">
      <c r="B8" s="2" t="s">
        <v>1</v>
      </c>
      <c r="C8" s="3">
        <f>SUM(C9:C9)</f>
        <v>850000</v>
      </c>
      <c r="D8" s="3">
        <f>SUM(D9:D9)</f>
        <v>850000</v>
      </c>
      <c r="E8" s="3">
        <f>SUM(E9:E9)</f>
        <v>0</v>
      </c>
      <c r="F8" s="6">
        <f t="shared" si="0"/>
        <v>0</v>
      </c>
    </row>
    <row r="9" spans="2:6" x14ac:dyDescent="0.25">
      <c r="B9" s="41" t="s">
        <v>20</v>
      </c>
      <c r="C9" s="14">
        <v>850000</v>
      </c>
      <c r="D9" s="14">
        <v>850000</v>
      </c>
      <c r="E9" s="14">
        <v>0</v>
      </c>
      <c r="F9" s="25">
        <f t="shared" si="0"/>
        <v>0</v>
      </c>
    </row>
    <row r="10" spans="2:6" x14ac:dyDescent="0.25">
      <c r="B10" s="2" t="s">
        <v>2</v>
      </c>
      <c r="C10" s="3">
        <f>+SUM(C11:C21)</f>
        <v>44051544</v>
      </c>
      <c r="D10" s="3">
        <f t="shared" ref="D10:E10" si="1">+SUM(D11:D21)</f>
        <v>65451116</v>
      </c>
      <c r="E10" s="3">
        <f t="shared" si="1"/>
        <v>21994712.710000008</v>
      </c>
      <c r="F10" s="6">
        <f t="shared" si="0"/>
        <v>0.33604794011457356</v>
      </c>
    </row>
    <row r="11" spans="2:6" x14ac:dyDescent="0.25">
      <c r="B11" s="13" t="s">
        <v>12</v>
      </c>
      <c r="C11" s="14">
        <v>19800</v>
      </c>
      <c r="D11" s="14">
        <v>161818</v>
      </c>
      <c r="E11" s="14">
        <v>66958.010000000009</v>
      </c>
      <c r="F11" s="25">
        <f t="shared" si="0"/>
        <v>0.4137859199841798</v>
      </c>
    </row>
    <row r="12" spans="2:6" x14ac:dyDescent="0.25">
      <c r="B12" s="15" t="s">
        <v>13</v>
      </c>
      <c r="C12" s="16">
        <v>0</v>
      </c>
      <c r="D12" s="16">
        <v>110292</v>
      </c>
      <c r="E12" s="16">
        <v>7408</v>
      </c>
      <c r="F12" s="26">
        <f t="shared" si="0"/>
        <v>6.7167156276067161E-2</v>
      </c>
    </row>
    <row r="13" spans="2:6" x14ac:dyDescent="0.25">
      <c r="B13" s="15" t="s">
        <v>14</v>
      </c>
      <c r="C13" s="16">
        <v>0</v>
      </c>
      <c r="D13" s="16">
        <v>352002</v>
      </c>
      <c r="E13" s="16">
        <v>117477.2</v>
      </c>
      <c r="F13" s="26">
        <f t="shared" si="0"/>
        <v>0.33374014920369771</v>
      </c>
    </row>
    <row r="14" spans="2:6" x14ac:dyDescent="0.25">
      <c r="B14" s="15" t="s">
        <v>15</v>
      </c>
      <c r="C14" s="16">
        <v>0</v>
      </c>
      <c r="D14" s="16">
        <v>84660</v>
      </c>
      <c r="E14" s="16">
        <v>37213</v>
      </c>
      <c r="F14" s="26">
        <f t="shared" si="0"/>
        <v>0.43955823293172691</v>
      </c>
    </row>
    <row r="15" spans="2:6" x14ac:dyDescent="0.25">
      <c r="B15" s="15" t="s">
        <v>16</v>
      </c>
      <c r="C15" s="16">
        <v>0</v>
      </c>
      <c r="D15" s="16">
        <v>96568</v>
      </c>
      <c r="E15" s="16">
        <v>44492</v>
      </c>
      <c r="F15" s="26">
        <f t="shared" si="0"/>
        <v>0.46073233369232042</v>
      </c>
    </row>
    <row r="16" spans="2:6" x14ac:dyDescent="0.25">
      <c r="B16" s="15" t="s">
        <v>17</v>
      </c>
      <c r="C16" s="16">
        <v>0</v>
      </c>
      <c r="D16" s="16">
        <v>37764</v>
      </c>
      <c r="E16" s="16">
        <v>10616</v>
      </c>
      <c r="F16" s="26">
        <f t="shared" si="0"/>
        <v>0.28111428874059952</v>
      </c>
    </row>
    <row r="17" spans="2:6" x14ac:dyDescent="0.25">
      <c r="B17" s="15" t="s">
        <v>18</v>
      </c>
      <c r="C17" s="16">
        <v>0</v>
      </c>
      <c r="D17" s="16">
        <v>65828</v>
      </c>
      <c r="E17" s="16">
        <v>23156</v>
      </c>
      <c r="F17" s="26">
        <f t="shared" si="0"/>
        <v>0.35176520629519353</v>
      </c>
    </row>
    <row r="18" spans="2:6" x14ac:dyDescent="0.25">
      <c r="B18" s="15" t="s">
        <v>19</v>
      </c>
      <c r="C18" s="16">
        <v>0</v>
      </c>
      <c r="D18" s="16">
        <v>26736</v>
      </c>
      <c r="E18" s="16">
        <v>17824</v>
      </c>
      <c r="F18" s="26">
        <f t="shared" si="0"/>
        <v>0.66666666666666663</v>
      </c>
    </row>
    <row r="19" spans="2:6" x14ac:dyDescent="0.25">
      <c r="B19" s="15" t="s">
        <v>22</v>
      </c>
      <c r="C19" s="16">
        <v>0</v>
      </c>
      <c r="D19" s="16">
        <v>3000</v>
      </c>
      <c r="E19" s="16">
        <v>3000</v>
      </c>
      <c r="F19" s="26">
        <f t="shared" si="0"/>
        <v>1</v>
      </c>
    </row>
    <row r="20" spans="2:6" x14ac:dyDescent="0.25">
      <c r="B20" s="15" t="s">
        <v>20</v>
      </c>
      <c r="C20" s="16">
        <v>6315313</v>
      </c>
      <c r="D20" s="16">
        <v>16743741</v>
      </c>
      <c r="E20" s="16">
        <v>1746286.15</v>
      </c>
      <c r="F20" s="26">
        <f t="shared" si="0"/>
        <v>0.10429486158439741</v>
      </c>
    </row>
    <row r="21" spans="2:6" x14ac:dyDescent="0.25">
      <c r="B21" s="17" t="s">
        <v>21</v>
      </c>
      <c r="C21" s="18">
        <v>37716431</v>
      </c>
      <c r="D21" s="18">
        <v>47768707</v>
      </c>
      <c r="E21" s="18">
        <v>19920282.350000009</v>
      </c>
      <c r="F21" s="27">
        <f t="shared" si="0"/>
        <v>0.41701531402137404</v>
      </c>
    </row>
    <row r="22" spans="2:6" x14ac:dyDescent="0.25">
      <c r="B22" s="2" t="s">
        <v>24</v>
      </c>
      <c r="C22" s="3">
        <f>SUM(C23:C23)</f>
        <v>0</v>
      </c>
      <c r="D22" s="3">
        <f>SUM(D23:D23)</f>
        <v>3000000</v>
      </c>
      <c r="E22" s="3">
        <f>SUM(E23:E23)</f>
        <v>0</v>
      </c>
      <c r="F22" s="6">
        <f t="shared" ref="F22:F23" si="2">E22/D22</f>
        <v>0</v>
      </c>
    </row>
    <row r="23" spans="2:6" x14ac:dyDescent="0.25">
      <c r="B23" s="41" t="s">
        <v>20</v>
      </c>
      <c r="C23" s="14">
        <v>0</v>
      </c>
      <c r="D23" s="14">
        <v>3000000</v>
      </c>
      <c r="E23" s="14">
        <v>0</v>
      </c>
      <c r="F23" s="25">
        <f t="shared" si="2"/>
        <v>0</v>
      </c>
    </row>
    <row r="24" spans="2:6" x14ac:dyDescent="0.25">
      <c r="B24" s="2" t="s">
        <v>4</v>
      </c>
      <c r="C24" s="3">
        <f>+SUM(C25:C26)</f>
        <v>2292838</v>
      </c>
      <c r="D24" s="3">
        <f>+SUM(D25:D26)</f>
        <v>2597126</v>
      </c>
      <c r="E24" s="3">
        <f>+SUM(E25:E26)</f>
        <v>222396.59</v>
      </c>
      <c r="F24" s="6">
        <f t="shared" si="0"/>
        <v>8.5631806081029563E-2</v>
      </c>
    </row>
    <row r="25" spans="2:6" x14ac:dyDescent="0.25">
      <c r="B25" s="13" t="s">
        <v>20</v>
      </c>
      <c r="C25" s="14">
        <v>2266573</v>
      </c>
      <c r="D25" s="14">
        <v>2345315</v>
      </c>
      <c r="E25" s="14">
        <v>56556.5</v>
      </c>
      <c r="F25" s="25">
        <f t="shared" si="0"/>
        <v>2.4114671163575043E-2</v>
      </c>
    </row>
    <row r="26" spans="2:6" x14ac:dyDescent="0.25">
      <c r="B26" s="15" t="s">
        <v>21</v>
      </c>
      <c r="C26" s="16">
        <v>26265</v>
      </c>
      <c r="D26" s="16">
        <v>251811</v>
      </c>
      <c r="E26" s="16">
        <v>165840.09</v>
      </c>
      <c r="F26" s="26">
        <f t="shared" si="0"/>
        <v>0.65858953739113857</v>
      </c>
    </row>
    <row r="27" spans="2:6" x14ac:dyDescent="0.25">
      <c r="B27" s="2" t="s">
        <v>5</v>
      </c>
      <c r="C27" s="3">
        <f>+SUM(C28:C31)</f>
        <v>1916019</v>
      </c>
      <c r="D27" s="3">
        <f>+SUM(D28:D31)</f>
        <v>13675981</v>
      </c>
      <c r="E27" s="3">
        <f>+SUM(E28:E31)</f>
        <v>1602275.58</v>
      </c>
      <c r="F27" s="6">
        <f t="shared" si="0"/>
        <v>0.11715982787633297</v>
      </c>
    </row>
    <row r="28" spans="2:6" x14ac:dyDescent="0.25">
      <c r="B28" s="13" t="s">
        <v>13</v>
      </c>
      <c r="C28" s="14">
        <v>0</v>
      </c>
      <c r="D28" s="14">
        <v>1000</v>
      </c>
      <c r="E28" s="14">
        <v>0</v>
      </c>
      <c r="F28" s="25">
        <f t="shared" si="0"/>
        <v>0</v>
      </c>
    </row>
    <row r="29" spans="2:6" x14ac:dyDescent="0.25">
      <c r="B29" s="15" t="s">
        <v>15</v>
      </c>
      <c r="C29" s="16">
        <v>0</v>
      </c>
      <c r="D29" s="16">
        <v>500</v>
      </c>
      <c r="E29" s="16">
        <v>0</v>
      </c>
      <c r="F29" s="26">
        <f t="shared" si="0"/>
        <v>0</v>
      </c>
    </row>
    <row r="30" spans="2:6" x14ac:dyDescent="0.25">
      <c r="B30" s="15" t="s">
        <v>20</v>
      </c>
      <c r="C30" s="16">
        <v>1219223</v>
      </c>
      <c r="D30" s="16">
        <v>10647007</v>
      </c>
      <c r="E30" s="16">
        <v>631604.86</v>
      </c>
      <c r="F30" s="26">
        <f t="shared" si="0"/>
        <v>5.9322292170935924E-2</v>
      </c>
    </row>
    <row r="31" spans="2:6" x14ac:dyDescent="0.25">
      <c r="B31" s="15" t="s">
        <v>21</v>
      </c>
      <c r="C31" s="16">
        <v>696796</v>
      </c>
      <c r="D31" s="16">
        <v>3027474</v>
      </c>
      <c r="E31" s="16">
        <v>970670.72</v>
      </c>
      <c r="F31" s="26">
        <f t="shared" si="0"/>
        <v>0.32062066263822581</v>
      </c>
    </row>
    <row r="32" spans="2:6" x14ac:dyDescent="0.25">
      <c r="B32" s="4" t="s">
        <v>8</v>
      </c>
      <c r="C32" s="5">
        <f>+C27+C24+C10+C8+C6+C22</f>
        <v>49310401</v>
      </c>
      <c r="D32" s="5">
        <f t="shared" ref="D32:E32" si="3">+D27+D24+D10+D8+D6+D22</f>
        <v>85774223</v>
      </c>
      <c r="E32" s="5">
        <f t="shared" si="3"/>
        <v>23842274.88000001</v>
      </c>
      <c r="F32" s="7">
        <f t="shared" si="0"/>
        <v>0.27796550112730267</v>
      </c>
    </row>
    <row r="33" spans="2:2" x14ac:dyDescent="0.25">
      <c r="B33" s="1" t="s">
        <v>11</v>
      </c>
    </row>
  </sheetData>
  <mergeCells count="1">
    <mergeCell ref="B2:F2"/>
  </mergeCells>
  <pageMargins left="0.7" right="0.7" top="0.75" bottom="0.75" header="0.3" footer="0.3"/>
  <pageSetup paperSize="9" scale="7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1"/>
  <sheetViews>
    <sheetView showGridLines="0" zoomScaleNormal="100" workbookViewId="0">
      <selection activeCell="B2" sqref="B2:F2"/>
    </sheetView>
  </sheetViews>
  <sheetFormatPr baseColWidth="10" defaultRowHeight="15" x14ac:dyDescent="0.25"/>
  <cols>
    <col min="2" max="2" width="68.140625" customWidth="1"/>
    <col min="5" max="5" width="14.7109375" customWidth="1"/>
  </cols>
  <sheetData>
    <row r="2" spans="2:6" ht="70.5" customHeight="1" x14ac:dyDescent="0.25">
      <c r="B2" s="48" t="s">
        <v>32</v>
      </c>
      <c r="C2" s="48"/>
      <c r="D2" s="48"/>
      <c r="E2" s="48"/>
      <c r="F2" s="48"/>
    </row>
    <row r="4" spans="2:6" x14ac:dyDescent="0.25">
      <c r="B4" t="s">
        <v>27</v>
      </c>
    </row>
    <row r="5" spans="2:6" ht="38.25" x14ac:dyDescent="0.25">
      <c r="B5" s="8" t="s">
        <v>9</v>
      </c>
      <c r="C5" s="8" t="s">
        <v>6</v>
      </c>
      <c r="D5" s="8" t="s">
        <v>7</v>
      </c>
      <c r="E5" s="12" t="s">
        <v>31</v>
      </c>
      <c r="F5" s="12" t="s">
        <v>10</v>
      </c>
    </row>
    <row r="6" spans="2:6" x14ac:dyDescent="0.25">
      <c r="B6" s="2" t="s">
        <v>5</v>
      </c>
      <c r="C6" s="3">
        <f>+SUM(C7:C9)</f>
        <v>28656068</v>
      </c>
      <c r="D6" s="3">
        <f t="shared" ref="D6:E6" si="0">+SUM(D7:D9)</f>
        <v>44863387</v>
      </c>
      <c r="E6" s="3">
        <f t="shared" si="0"/>
        <v>5243235.8999999985</v>
      </c>
      <c r="F6" s="6">
        <f>E6/D6</f>
        <v>0.11687115598293991</v>
      </c>
    </row>
    <row r="7" spans="2:6" x14ac:dyDescent="0.25">
      <c r="B7" s="13" t="s">
        <v>12</v>
      </c>
      <c r="C7" s="14">
        <v>7506078</v>
      </c>
      <c r="D7" s="14">
        <v>6071905</v>
      </c>
      <c r="E7" s="14">
        <v>235065.31</v>
      </c>
      <c r="F7" s="44">
        <f>E7/D7</f>
        <v>3.8713601415041904E-2</v>
      </c>
    </row>
    <row r="8" spans="2:6" x14ac:dyDescent="0.25">
      <c r="B8" s="42" t="s">
        <v>13</v>
      </c>
      <c r="C8" s="43">
        <v>21149990</v>
      </c>
      <c r="D8" s="43">
        <v>24839006</v>
      </c>
      <c r="E8" s="43">
        <v>5008170.5899999989</v>
      </c>
      <c r="F8" s="45">
        <f>E8/D8</f>
        <v>0.2016252417669209</v>
      </c>
    </row>
    <row r="9" spans="2:6" x14ac:dyDescent="0.25">
      <c r="B9" s="17" t="s">
        <v>21</v>
      </c>
      <c r="C9" s="18">
        <v>0</v>
      </c>
      <c r="D9" s="18">
        <v>13952476</v>
      </c>
      <c r="E9" s="18">
        <v>0</v>
      </c>
      <c r="F9" s="46">
        <f>E9/D9</f>
        <v>0</v>
      </c>
    </row>
    <row r="10" spans="2:6" x14ac:dyDescent="0.25">
      <c r="B10" s="4" t="s">
        <v>8</v>
      </c>
      <c r="C10" s="5">
        <f>+C6</f>
        <v>28656068</v>
      </c>
      <c r="D10" s="5">
        <f t="shared" ref="D10:E10" si="1">+D6</f>
        <v>44863387</v>
      </c>
      <c r="E10" s="5">
        <f t="shared" si="1"/>
        <v>5243235.8999999985</v>
      </c>
      <c r="F10" s="7">
        <f>E10/D10</f>
        <v>0.11687115598293991</v>
      </c>
    </row>
    <row r="11" spans="2:6" x14ac:dyDescent="0.25">
      <c r="B11" s="1" t="s">
        <v>11</v>
      </c>
    </row>
  </sheetData>
  <mergeCells count="1">
    <mergeCell ref="B2:F2"/>
  </mergeCells>
  <pageMargins left="0.7" right="0.7" top="0.75" bottom="0.75" header="0.3" footer="0.3"/>
  <pageSetup paperSize="9"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5"/>
  <sheetViews>
    <sheetView showGridLines="0" zoomScaleNormal="100" workbookViewId="0">
      <selection activeCell="B2" sqref="B2:F2"/>
    </sheetView>
  </sheetViews>
  <sheetFormatPr baseColWidth="10" defaultRowHeight="15" x14ac:dyDescent="0.25"/>
  <cols>
    <col min="2" max="2" width="85.28515625" bestFit="1" customWidth="1"/>
    <col min="5" max="5" width="14.7109375" customWidth="1"/>
  </cols>
  <sheetData>
    <row r="2" spans="2:6" ht="60" customHeight="1" x14ac:dyDescent="0.25">
      <c r="B2" s="48" t="s">
        <v>32</v>
      </c>
      <c r="C2" s="48"/>
      <c r="D2" s="48"/>
      <c r="E2" s="48"/>
      <c r="F2" s="48"/>
    </row>
    <row r="4" spans="2:6" x14ac:dyDescent="0.25">
      <c r="B4" t="s">
        <v>26</v>
      </c>
    </row>
    <row r="5" spans="2:6" ht="38.25" x14ac:dyDescent="0.25">
      <c r="B5" s="8" t="s">
        <v>9</v>
      </c>
      <c r="C5" s="8" t="s">
        <v>6</v>
      </c>
      <c r="D5" s="8" t="s">
        <v>7</v>
      </c>
      <c r="E5" s="12" t="s">
        <v>31</v>
      </c>
      <c r="F5" s="12" t="s">
        <v>10</v>
      </c>
    </row>
    <row r="6" spans="2:6" x14ac:dyDescent="0.25">
      <c r="B6" s="2" t="s">
        <v>2</v>
      </c>
      <c r="C6" s="3">
        <f>SUM(C7:C9)</f>
        <v>0</v>
      </c>
      <c r="D6" s="3">
        <f>SUM(D7:D9)</f>
        <v>4347531</v>
      </c>
      <c r="E6" s="3">
        <f>SUM(E7:E9)</f>
        <v>2105388.8099999996</v>
      </c>
      <c r="F6" s="6">
        <f t="shared" ref="F6:F14" si="0">E6/D6</f>
        <v>0.48427229386058424</v>
      </c>
    </row>
    <row r="7" spans="2:6" x14ac:dyDescent="0.25">
      <c r="B7" s="28" t="s">
        <v>14</v>
      </c>
      <c r="C7" s="14">
        <v>0</v>
      </c>
      <c r="D7" s="14">
        <v>3709215</v>
      </c>
      <c r="E7" s="14">
        <v>1975358.5099999998</v>
      </c>
      <c r="F7" s="25">
        <f t="shared" si="0"/>
        <v>0.53255433022890286</v>
      </c>
    </row>
    <row r="8" spans="2:6" x14ac:dyDescent="0.25">
      <c r="B8" s="29" t="s">
        <v>20</v>
      </c>
      <c r="C8" s="16">
        <v>0</v>
      </c>
      <c r="D8" s="16">
        <v>586248</v>
      </c>
      <c r="E8" s="16">
        <v>130030.3</v>
      </c>
      <c r="F8" s="26">
        <f t="shared" si="0"/>
        <v>0.22180084196449285</v>
      </c>
    </row>
    <row r="9" spans="2:6" x14ac:dyDescent="0.25">
      <c r="B9" s="29" t="s">
        <v>21</v>
      </c>
      <c r="C9" s="16">
        <v>0</v>
      </c>
      <c r="D9" s="16">
        <v>52068</v>
      </c>
      <c r="E9" s="16">
        <v>0</v>
      </c>
      <c r="F9" s="26">
        <f t="shared" si="0"/>
        <v>0</v>
      </c>
    </row>
    <row r="10" spans="2:6" x14ac:dyDescent="0.25">
      <c r="B10" s="2" t="s">
        <v>5</v>
      </c>
      <c r="C10" s="3">
        <f>SUM(C11:C13)</f>
        <v>0</v>
      </c>
      <c r="D10" s="3">
        <f>SUM(D11:D13)</f>
        <v>2731509</v>
      </c>
      <c r="E10" s="3">
        <f>SUM(E11:E13)</f>
        <v>673393.78</v>
      </c>
      <c r="F10" s="6">
        <f t="shared" si="0"/>
        <v>0.24652812053703649</v>
      </c>
    </row>
    <row r="11" spans="2:6" x14ac:dyDescent="0.25">
      <c r="B11" s="28" t="s">
        <v>14</v>
      </c>
      <c r="C11" s="14">
        <v>0</v>
      </c>
      <c r="D11" s="14">
        <v>837903</v>
      </c>
      <c r="E11" s="14">
        <v>462070.2</v>
      </c>
      <c r="F11" s="25">
        <f t="shared" si="0"/>
        <v>0.55146025255906717</v>
      </c>
    </row>
    <row r="12" spans="2:6" x14ac:dyDescent="0.25">
      <c r="B12" s="29" t="s">
        <v>18</v>
      </c>
      <c r="C12" s="16">
        <v>0</v>
      </c>
      <c r="D12" s="16">
        <v>811625</v>
      </c>
      <c r="E12" s="16">
        <v>31423.58</v>
      </c>
      <c r="F12" s="26">
        <f t="shared" ref="F12:F13" si="1">E12/D12</f>
        <v>3.8716870475897121E-2</v>
      </c>
    </row>
    <row r="13" spans="2:6" x14ac:dyDescent="0.25">
      <c r="B13" s="29" t="s">
        <v>21</v>
      </c>
      <c r="C13" s="16">
        <v>0</v>
      </c>
      <c r="D13" s="16">
        <v>1081981</v>
      </c>
      <c r="E13" s="16">
        <v>179900</v>
      </c>
      <c r="F13" s="26">
        <f t="shared" si="1"/>
        <v>0.16626909344988497</v>
      </c>
    </row>
    <row r="14" spans="2:6" x14ac:dyDescent="0.25">
      <c r="B14" s="4" t="s">
        <v>8</v>
      </c>
      <c r="C14" s="5">
        <f>+C10+C6</f>
        <v>0</v>
      </c>
      <c r="D14" s="5">
        <f t="shared" ref="D14:E14" si="2">+D10+D6</f>
        <v>7079040</v>
      </c>
      <c r="E14" s="5">
        <f t="shared" si="2"/>
        <v>2778782.59</v>
      </c>
      <c r="F14" s="5">
        <f t="shared" si="0"/>
        <v>0.39253664197405297</v>
      </c>
    </row>
    <row r="15" spans="2:6" x14ac:dyDescent="0.25">
      <c r="B15" s="1" t="s">
        <v>11</v>
      </c>
    </row>
  </sheetData>
  <mergeCells count="1">
    <mergeCell ref="B2:F2"/>
  </mergeCells>
  <pageMargins left="0.7" right="0.7" top="0.75" bottom="0.75" header="0.3" footer="0.3"/>
  <pageSetup paperSize="9" scale="66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9"/>
  <sheetViews>
    <sheetView showGridLines="0" zoomScaleNormal="100" workbookViewId="0">
      <selection activeCell="B2" sqref="B2:F2"/>
    </sheetView>
  </sheetViews>
  <sheetFormatPr baseColWidth="10" defaultRowHeight="15" x14ac:dyDescent="0.25"/>
  <cols>
    <col min="2" max="2" width="85.28515625" bestFit="1" customWidth="1"/>
    <col min="5" max="5" width="14.7109375" customWidth="1"/>
  </cols>
  <sheetData>
    <row r="2" spans="2:6" ht="60" customHeight="1" x14ac:dyDescent="0.25">
      <c r="B2" s="48" t="s">
        <v>32</v>
      </c>
      <c r="C2" s="48"/>
      <c r="D2" s="48"/>
      <c r="E2" s="48"/>
      <c r="F2" s="48"/>
    </row>
    <row r="4" spans="2:6" x14ac:dyDescent="0.25">
      <c r="B4" t="s">
        <v>25</v>
      </c>
    </row>
    <row r="5" spans="2:6" ht="38.25" x14ac:dyDescent="0.25">
      <c r="B5" s="8" t="s">
        <v>9</v>
      </c>
      <c r="C5" s="8" t="s">
        <v>6</v>
      </c>
      <c r="D5" s="8" t="s">
        <v>7</v>
      </c>
      <c r="E5" s="12" t="s">
        <v>31</v>
      </c>
      <c r="F5" s="12" t="s">
        <v>10</v>
      </c>
    </row>
    <row r="6" spans="2:6" x14ac:dyDescent="0.25">
      <c r="B6" s="2" t="s">
        <v>5</v>
      </c>
      <c r="C6" s="3">
        <f>SUM(C7:C7)</f>
        <v>500000000</v>
      </c>
      <c r="D6" s="3">
        <f>SUM(D7:D7)</f>
        <v>207235568</v>
      </c>
      <c r="E6" s="3">
        <f>SUM(E7:E7)</f>
        <v>0</v>
      </c>
      <c r="F6" s="6">
        <f t="shared" ref="F6:F8" si="0">E6/D6</f>
        <v>0</v>
      </c>
    </row>
    <row r="7" spans="2:6" x14ac:dyDescent="0.25">
      <c r="B7" s="47" t="s">
        <v>21</v>
      </c>
      <c r="C7" s="14">
        <v>500000000</v>
      </c>
      <c r="D7" s="14">
        <v>207235568</v>
      </c>
      <c r="E7" s="14">
        <v>0</v>
      </c>
      <c r="F7" s="25">
        <f t="shared" si="0"/>
        <v>0</v>
      </c>
    </row>
    <row r="8" spans="2:6" x14ac:dyDescent="0.25">
      <c r="B8" s="4" t="s">
        <v>8</v>
      </c>
      <c r="C8" s="5">
        <f>+C7</f>
        <v>500000000</v>
      </c>
      <c r="D8" s="5">
        <f t="shared" ref="D8:E8" si="1">+D7</f>
        <v>207235568</v>
      </c>
      <c r="E8" s="5">
        <f t="shared" si="1"/>
        <v>0</v>
      </c>
      <c r="F8" s="5">
        <f t="shared" si="0"/>
        <v>0</v>
      </c>
    </row>
    <row r="9" spans="2:6" x14ac:dyDescent="0.25">
      <c r="B9" s="1" t="s">
        <v>11</v>
      </c>
    </row>
  </sheetData>
  <mergeCells count="1">
    <mergeCell ref="B2:F2"/>
  </mergeCells>
  <pageMargins left="0.7" right="0.7" top="0.75" bottom="0.75" header="0.3" footer="0.3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6</vt:i4>
      </vt:variant>
    </vt:vector>
  </HeadingPairs>
  <TitlesOfParts>
    <vt:vector size="12" baseType="lpstr">
      <vt:lpstr>TODA FUENTE</vt:lpstr>
      <vt:lpstr>RO</vt:lpstr>
      <vt:lpstr>RDR</vt:lpstr>
      <vt:lpstr>ROOC</vt:lpstr>
      <vt:lpstr>DYT</vt:lpstr>
      <vt:lpstr>RD</vt:lpstr>
      <vt:lpstr>DYT!Área_de_impresión</vt:lpstr>
      <vt:lpstr>RD!Área_de_impresión</vt:lpstr>
      <vt:lpstr>RDR!Área_de_impresión</vt:lpstr>
      <vt:lpstr>RO!Área_de_impresión</vt:lpstr>
      <vt:lpstr>ROOC!Área_de_impresión</vt:lpstr>
      <vt:lpstr>'TODA FUENTE'!Área_de_impresión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DAMIAN VICENTE GALLO</dc:creator>
  <cp:lastModifiedBy>DAMIAN VICENTE GALLO</cp:lastModifiedBy>
  <cp:lastPrinted>2014-05-15T18:09:35Z</cp:lastPrinted>
  <dcterms:created xsi:type="dcterms:W3CDTF">2013-07-12T22:51:31Z</dcterms:created>
  <dcterms:modified xsi:type="dcterms:W3CDTF">2015-06-10T22:18:06Z</dcterms:modified>
</cp:coreProperties>
</file>