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r:id="rId6"/>
  </sheets>
  <definedNames>
    <definedName name="_xlnm.Print_Area" localSheetId="4">DYT!$B$2:$F$16</definedName>
    <definedName name="_xlnm.Print_Area" localSheetId="5">RD!$B$2:$F$9</definedName>
    <definedName name="_xlnm.Print_Area" localSheetId="2">RDR!$B$2:$F$33</definedName>
    <definedName name="_xlnm.Print_Area" localSheetId="1">RO!$B$2:$F$57</definedName>
    <definedName name="_xlnm.Print_Area" localSheetId="3">ROOC!$B$2:$F$11</definedName>
    <definedName name="_xlnm.Print_Area" localSheetId="0">'TODA FUENTE'!$B$2:$F$57</definedName>
  </definedNames>
  <calcPr calcId="145621"/>
</workbook>
</file>

<file path=xl/calcChain.xml><?xml version="1.0" encoding="utf-8"?>
<calcChain xmlns="http://schemas.openxmlformats.org/spreadsheetml/2006/main">
  <c r="C20" i="1" l="1"/>
  <c r="D20" i="1"/>
  <c r="E20" i="1"/>
  <c r="F9" i="5" l="1"/>
  <c r="C11" i="5"/>
  <c r="D11" i="5"/>
  <c r="E11" i="5"/>
  <c r="F49" i="2" l="1"/>
  <c r="F49" i="1"/>
  <c r="F23" i="3" l="1"/>
  <c r="E22" i="3"/>
  <c r="D22" i="3"/>
  <c r="C22" i="3"/>
  <c r="F35" i="2"/>
  <c r="F34" i="2"/>
  <c r="E33" i="2"/>
  <c r="D33" i="2"/>
  <c r="C33" i="2"/>
  <c r="F35" i="1"/>
  <c r="E33" i="1"/>
  <c r="D33" i="1"/>
  <c r="C33" i="1"/>
  <c r="F22" i="3" l="1"/>
  <c r="E8" i="6"/>
  <c r="D8" i="6"/>
  <c r="C8" i="6"/>
  <c r="F7" i="6"/>
  <c r="E6" i="6"/>
  <c r="D6" i="6"/>
  <c r="C6" i="6"/>
  <c r="F8" i="4"/>
  <c r="C44" i="2"/>
  <c r="F40" i="2"/>
  <c r="D44" i="2"/>
  <c r="F28" i="2"/>
  <c r="F6" i="6" l="1"/>
  <c r="F8" i="6"/>
  <c r="F55" i="2"/>
  <c r="F54" i="2"/>
  <c r="F53" i="2"/>
  <c r="F52" i="2"/>
  <c r="F51" i="2"/>
  <c r="F50" i="2"/>
  <c r="F48" i="2"/>
  <c r="F47" i="2"/>
  <c r="F46" i="2"/>
  <c r="F45" i="2"/>
  <c r="F43" i="2"/>
  <c r="F42" i="2"/>
  <c r="F41" i="2"/>
  <c r="F39" i="2"/>
  <c r="F38" i="2"/>
  <c r="F37" i="2"/>
  <c r="F32" i="2"/>
  <c r="F31" i="2"/>
  <c r="F30" i="2"/>
  <c r="F29" i="2"/>
  <c r="F27" i="2"/>
  <c r="F26" i="2"/>
  <c r="F25" i="2"/>
  <c r="F24" i="2"/>
  <c r="F23" i="2"/>
  <c r="F22" i="2"/>
  <c r="F21" i="2"/>
  <c r="F19" i="2"/>
  <c r="F18" i="2"/>
  <c r="F16" i="2"/>
  <c r="F15" i="2"/>
  <c r="F14" i="2"/>
  <c r="F13" i="2"/>
  <c r="F12" i="2"/>
  <c r="F11" i="2"/>
  <c r="F10" i="2"/>
  <c r="F9" i="2"/>
  <c r="F8" i="2"/>
  <c r="F7" i="2"/>
  <c r="F55" i="1"/>
  <c r="F54" i="1"/>
  <c r="F53" i="1"/>
  <c r="F52" i="1"/>
  <c r="F51" i="1"/>
  <c r="F50" i="1"/>
  <c r="F48" i="1"/>
  <c r="F47" i="1"/>
  <c r="F46" i="1"/>
  <c r="F45" i="1"/>
  <c r="F43" i="1"/>
  <c r="F42" i="1"/>
  <c r="F41" i="1"/>
  <c r="F40" i="1"/>
  <c r="F39" i="1"/>
  <c r="F38" i="1"/>
  <c r="F37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6" i="1"/>
  <c r="F15" i="1"/>
  <c r="F14" i="1"/>
  <c r="F13" i="1"/>
  <c r="F12" i="1"/>
  <c r="F11" i="1"/>
  <c r="F10" i="1"/>
  <c r="F9" i="1"/>
  <c r="F8" i="1"/>
  <c r="F7" i="1"/>
  <c r="F33" i="1" l="1"/>
  <c r="C36" i="1" l="1"/>
  <c r="D36" i="1"/>
  <c r="E36" i="1"/>
  <c r="F36" i="1" l="1"/>
  <c r="F14" i="5"/>
  <c r="F13" i="5"/>
  <c r="F31" i="3"/>
  <c r="E6" i="5" l="1"/>
  <c r="D6" i="5"/>
  <c r="C6" i="5"/>
  <c r="E44" i="1"/>
  <c r="D44" i="1"/>
  <c r="E17" i="1"/>
  <c r="D17" i="1"/>
  <c r="C17" i="1"/>
  <c r="C44" i="1"/>
  <c r="F44" i="1" l="1"/>
  <c r="F17" i="1"/>
  <c r="C15" i="5"/>
  <c r="D15" i="5"/>
  <c r="F20" i="1"/>
  <c r="E15" i="5"/>
  <c r="E6" i="4"/>
  <c r="E10" i="4" s="1"/>
  <c r="D6" i="4"/>
  <c r="D10" i="4" s="1"/>
  <c r="C6" i="4"/>
  <c r="C10" i="4" s="1"/>
  <c r="E27" i="3"/>
  <c r="D27" i="3"/>
  <c r="C27" i="3"/>
  <c r="E24" i="3"/>
  <c r="D24" i="3"/>
  <c r="C24" i="3"/>
  <c r="E10" i="3"/>
  <c r="D10" i="3"/>
  <c r="C10" i="3"/>
  <c r="E8" i="3"/>
  <c r="D8" i="3"/>
  <c r="C8" i="3"/>
  <c r="E6" i="3"/>
  <c r="D6" i="3"/>
  <c r="C6" i="3"/>
  <c r="E44" i="2"/>
  <c r="E36" i="2"/>
  <c r="D36" i="2"/>
  <c r="C36" i="2"/>
  <c r="F33" i="2"/>
  <c r="E20" i="2"/>
  <c r="D20" i="2"/>
  <c r="C20" i="2"/>
  <c r="E17" i="2"/>
  <c r="D17" i="2"/>
  <c r="C17" i="2"/>
  <c r="E6" i="2"/>
  <c r="D6" i="2"/>
  <c r="C6" i="2"/>
  <c r="E6" i="1"/>
  <c r="E56" i="1" s="1"/>
  <c r="D6" i="1"/>
  <c r="D56" i="1" s="1"/>
  <c r="C6" i="1"/>
  <c r="C56" i="1" s="1"/>
  <c r="C56" i="2" l="1"/>
  <c r="D56" i="2"/>
  <c r="C32" i="3"/>
  <c r="F44" i="2"/>
  <c r="E56" i="2"/>
  <c r="F36" i="2"/>
  <c r="F6" i="2"/>
  <c r="D32" i="3"/>
  <c r="E32" i="3"/>
  <c r="F20" i="2"/>
  <c r="F17" i="2"/>
  <c r="F56" i="1"/>
  <c r="F6" i="1"/>
  <c r="F15" i="5"/>
  <c r="F12" i="5"/>
  <c r="F11" i="5"/>
  <c r="F10" i="5"/>
  <c r="F8" i="5"/>
  <c r="F7" i="5"/>
  <c r="F6" i="5"/>
  <c r="F10" i="4"/>
  <c r="F9" i="4"/>
  <c r="F7" i="4"/>
  <c r="F6" i="4"/>
  <c r="F30" i="3"/>
  <c r="F29" i="3"/>
  <c r="F28" i="3"/>
  <c r="F27" i="3"/>
  <c r="F26" i="3"/>
  <c r="F25" i="3"/>
  <c r="F24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6" i="2" l="1"/>
  <c r="F32" i="3"/>
</calcChain>
</file>

<file path=xl/sharedStrings.xml><?xml version="1.0" encoding="utf-8"?>
<sst xmlns="http://schemas.openxmlformats.org/spreadsheetml/2006/main" count="201" uniqueCount="34">
  <si>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</si>
  <si>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</si>
  <si>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</si>
  <si>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</si>
  <si>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</si>
  <si>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</si>
  <si>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</si>
  <si>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</si>
  <si>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</si>
  <si>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</si>
  <si>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</si>
  <si>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</si>
  <si>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</si>
  <si>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</si>
  <si>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</si>
  <si>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</si>
  <si>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</si>
  <si>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</si>
  <si>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</si>
  <si>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</si>
  <si>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</si>
  <si>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</si>
  <si>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</si>
  <si>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</si>
  <si>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 RECURSOS DETERMINADOS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</si>
  <si>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</si>
  <si>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</si>
  <si>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</si>
  <si>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</si>
  <si>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</si>
  <si>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*/ La Ejecución se encuentra en la Fase de Devengado, la cual para el 2015 solo se tiene a cargo (04) Unidades Ejecutoras en el Pliego</t>
  </si>
  <si>
    <t>DEVENGADO
AL 30.06.15
(*/)</t>
  </si>
  <si>
    <t>Fuente:  Base de Datos MEF al cierre del mes de Julio</t>
  </si>
  <si>
    <t>EJECUCION DE LOS PROGRAMAS PRESUPUESTALES AL MES DE JULIO DEL AÑO FISCAL 2015 
DEL PLIEGO 011 MINSA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</si>
</sst>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9" fontId="4" fillId="0" borderId="4" xfId="1" applyFont="1" applyBorder="1" applyAlignment="1">
      <alignment vertical="center"/>
    </xf>
    <xf numFmtId="9" fontId="4" fillId="0" borderId="7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9" fontId="3" fillId="3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s="1" t="s">
        <v>29</v>
      </c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31</v>
      </c>
      <c r="F5" s="10" t="s">
        <v>10</v>
      </c>
    </row>
    <row r="6" spans="2:6" x14ac:dyDescent="0.25">
      <c r="B6" s="2" t="s">
        <v>0</v>
      </c>
      <c r="C6" s="3">
        <f>SUM(C7:C16)</f>
        <v>999959044</v>
      </c>
      <c r="D6" s="3">
        <f>SUM(D7:D16)</f>
        <v>695500364</v>
      </c>
      <c r="E6" s="3">
        <f>SUM(E7:E16)</f>
        <v>318194214.84000003</v>
      </c>
      <c r="F6" s="31">
        <f>IF(E6=0,"0%",+E6/D6)</f>
        <v>0.45750402344864916</v>
      </c>
    </row>
    <row r="7" spans="2:6" x14ac:dyDescent="0.25">
      <c r="B7" s="19" t="s">
        <v>11</v>
      </c>
      <c r="C7" s="20">
        <v>0</v>
      </c>
      <c r="D7" s="20">
        <v>1071261</v>
      </c>
      <c r="E7" s="20">
        <v>643073.66</v>
      </c>
      <c r="F7" s="32">
        <f t="shared" ref="F7:F56" si="0">IF(E7=0,"0%",+E7/D7)</f>
        <v>0.6002959689562114</v>
      </c>
    </row>
    <row r="8" spans="2:6" x14ac:dyDescent="0.25">
      <c r="B8" s="21" t="s">
        <v>12</v>
      </c>
      <c r="C8" s="22">
        <v>0</v>
      </c>
      <c r="D8" s="22">
        <v>268228</v>
      </c>
      <c r="E8" s="22">
        <v>259085.77</v>
      </c>
      <c r="F8" s="33">
        <f t="shared" si="0"/>
        <v>0.96591619815977448</v>
      </c>
    </row>
    <row r="9" spans="2:6" x14ac:dyDescent="0.25">
      <c r="B9" s="21" t="s">
        <v>13</v>
      </c>
      <c r="C9" s="22">
        <v>0</v>
      </c>
      <c r="D9" s="22">
        <v>485959</v>
      </c>
      <c r="E9" s="22">
        <v>411332.1</v>
      </c>
      <c r="F9" s="33">
        <f t="shared" si="0"/>
        <v>0.84643375264168375</v>
      </c>
    </row>
    <row r="10" spans="2:6" x14ac:dyDescent="0.25">
      <c r="B10" s="21" t="s">
        <v>14</v>
      </c>
      <c r="C10" s="22">
        <v>0</v>
      </c>
      <c r="D10" s="22">
        <v>475654</v>
      </c>
      <c r="E10" s="22">
        <v>391276.95</v>
      </c>
      <c r="F10" s="33">
        <f t="shared" si="0"/>
        <v>0.82260834556211027</v>
      </c>
    </row>
    <row r="11" spans="2:6" x14ac:dyDescent="0.25">
      <c r="B11" s="21" t="s">
        <v>15</v>
      </c>
      <c r="C11" s="22">
        <v>0</v>
      </c>
      <c r="D11" s="22">
        <v>4074129</v>
      </c>
      <c r="E11" s="22">
        <v>2578335.6500000004</v>
      </c>
      <c r="F11" s="33">
        <f t="shared" si="0"/>
        <v>0.63285567295488199</v>
      </c>
    </row>
    <row r="12" spans="2:6" x14ac:dyDescent="0.25">
      <c r="B12" s="21" t="s">
        <v>16</v>
      </c>
      <c r="C12" s="22">
        <v>0</v>
      </c>
      <c r="D12" s="22">
        <v>177751</v>
      </c>
      <c r="E12" s="22">
        <v>94852.38</v>
      </c>
      <c r="F12" s="33">
        <f t="shared" si="0"/>
        <v>0.5336250147678494</v>
      </c>
    </row>
    <row r="13" spans="2:6" x14ac:dyDescent="0.25">
      <c r="B13" s="21" t="s">
        <v>17</v>
      </c>
      <c r="C13" s="22">
        <v>203313</v>
      </c>
      <c r="D13" s="22">
        <v>315654</v>
      </c>
      <c r="E13" s="22">
        <v>92907.41</v>
      </c>
      <c r="F13" s="33">
        <f t="shared" si="0"/>
        <v>0.29433306721917035</v>
      </c>
    </row>
    <row r="14" spans="2:6" x14ac:dyDescent="0.25">
      <c r="B14" s="21" t="s">
        <v>18</v>
      </c>
      <c r="C14" s="22">
        <v>0</v>
      </c>
      <c r="D14" s="22">
        <v>122582</v>
      </c>
      <c r="E14" s="22">
        <v>120877.16</v>
      </c>
      <c r="F14" s="33">
        <f t="shared" si="0"/>
        <v>0.98609224845409604</v>
      </c>
    </row>
    <row r="15" spans="2:6" x14ac:dyDescent="0.25">
      <c r="B15" s="21" t="s">
        <v>19</v>
      </c>
      <c r="C15" s="22">
        <v>985456878</v>
      </c>
      <c r="D15" s="22">
        <v>663015457</v>
      </c>
      <c r="E15" s="22">
        <v>301682137.60000008</v>
      </c>
      <c r="F15" s="33">
        <f t="shared" si="0"/>
        <v>0.45501524046670916</v>
      </c>
    </row>
    <row r="16" spans="2:6" x14ac:dyDescent="0.25">
      <c r="B16" s="21" t="s">
        <v>20</v>
      </c>
      <c r="C16" s="22">
        <v>14298853</v>
      </c>
      <c r="D16" s="22">
        <v>25493689</v>
      </c>
      <c r="E16" s="22">
        <v>11920336.159999996</v>
      </c>
      <c r="F16" s="33">
        <f t="shared" si="0"/>
        <v>0.46757988457457045</v>
      </c>
    </row>
    <row r="17" spans="2:6" x14ac:dyDescent="0.25">
      <c r="B17" s="2" t="s">
        <v>1</v>
      </c>
      <c r="C17" s="3">
        <f>SUM(C18:C19)</f>
        <v>36160872</v>
      </c>
      <c r="D17" s="3">
        <f>SUM(D18:D19)</f>
        <v>49743501</v>
      </c>
      <c r="E17" s="3">
        <f>SUM(E18:E19)</f>
        <v>25742427.210000001</v>
      </c>
      <c r="F17" s="31">
        <f t="shared" si="0"/>
        <v>0.51750332591186132</v>
      </c>
    </row>
    <row r="18" spans="2:6" x14ac:dyDescent="0.25">
      <c r="B18" s="19" t="s">
        <v>19</v>
      </c>
      <c r="C18" s="20">
        <v>850000</v>
      </c>
      <c r="D18" s="20">
        <v>863717</v>
      </c>
      <c r="E18" s="20">
        <v>13546.62</v>
      </c>
      <c r="F18" s="32">
        <f t="shared" si="0"/>
        <v>1.5684095600758119E-2</v>
      </c>
    </row>
    <row r="19" spans="2:6" x14ac:dyDescent="0.25">
      <c r="B19" s="21" t="s">
        <v>20</v>
      </c>
      <c r="C19" s="22">
        <v>35310872</v>
      </c>
      <c r="D19" s="22">
        <v>48879784</v>
      </c>
      <c r="E19" s="22">
        <v>25728880.59</v>
      </c>
      <c r="F19" s="33">
        <f t="shared" si="0"/>
        <v>0.52637058686675042</v>
      </c>
    </row>
    <row r="20" spans="2:6" x14ac:dyDescent="0.25">
      <c r="B20" s="2" t="s">
        <v>2</v>
      </c>
      <c r="C20" s="3">
        <f>SUM(C21:C32)</f>
        <v>1007651387</v>
      </c>
      <c r="D20" s="3">
        <f t="shared" ref="D20:E20" si="1">SUM(D21:D32)</f>
        <v>921054593</v>
      </c>
      <c r="E20" s="3">
        <f t="shared" si="1"/>
        <v>431937700.17999983</v>
      </c>
      <c r="F20" s="31">
        <f t="shared" si="0"/>
        <v>0.46895993295372429</v>
      </c>
    </row>
    <row r="21" spans="2:6" x14ac:dyDescent="0.25">
      <c r="B21" s="19" t="s">
        <v>11</v>
      </c>
      <c r="C21" s="20">
        <v>271004021</v>
      </c>
      <c r="D21" s="20">
        <v>232252216</v>
      </c>
      <c r="E21" s="20">
        <v>156455179.45999989</v>
      </c>
      <c r="F21" s="32">
        <f t="shared" si="0"/>
        <v>0.67364343020950934</v>
      </c>
    </row>
    <row r="22" spans="2:6" x14ac:dyDescent="0.25">
      <c r="B22" s="21" t="s">
        <v>12</v>
      </c>
      <c r="C22" s="22">
        <v>54126133</v>
      </c>
      <c r="D22" s="22">
        <v>34854343</v>
      </c>
      <c r="E22" s="22">
        <v>11546183.959999997</v>
      </c>
      <c r="F22" s="33">
        <f t="shared" si="0"/>
        <v>0.33126959128163735</v>
      </c>
    </row>
    <row r="23" spans="2:6" x14ac:dyDescent="0.25">
      <c r="B23" s="21" t="s">
        <v>13</v>
      </c>
      <c r="C23" s="22">
        <v>81114770</v>
      </c>
      <c r="D23" s="22">
        <v>102206069</v>
      </c>
      <c r="E23" s="22">
        <v>38665923.489999987</v>
      </c>
      <c r="F23" s="33">
        <f t="shared" si="0"/>
        <v>0.37831338068583764</v>
      </c>
    </row>
    <row r="24" spans="2:6" x14ac:dyDescent="0.25">
      <c r="B24" s="21" t="s">
        <v>14</v>
      </c>
      <c r="C24" s="22">
        <v>29219967</v>
      </c>
      <c r="D24" s="22">
        <v>31247932</v>
      </c>
      <c r="E24" s="22">
        <v>8635123.1600000001</v>
      </c>
      <c r="F24" s="33">
        <f t="shared" si="0"/>
        <v>0.27634222834330285</v>
      </c>
    </row>
    <row r="25" spans="2:6" x14ac:dyDescent="0.25">
      <c r="B25" s="21" t="s">
        <v>15</v>
      </c>
      <c r="C25" s="22">
        <v>9598182</v>
      </c>
      <c r="D25" s="22">
        <v>10563318</v>
      </c>
      <c r="E25" s="22">
        <v>2272159.6599999997</v>
      </c>
      <c r="F25" s="33">
        <f t="shared" si="0"/>
        <v>0.21509904937066174</v>
      </c>
    </row>
    <row r="26" spans="2:6" x14ac:dyDescent="0.25">
      <c r="B26" s="21" t="s">
        <v>16</v>
      </c>
      <c r="C26" s="22">
        <v>44082985</v>
      </c>
      <c r="D26" s="22">
        <v>57048135</v>
      </c>
      <c r="E26" s="22">
        <v>45561885.479999997</v>
      </c>
      <c r="F26" s="33">
        <f t="shared" si="0"/>
        <v>0.79865687949308062</v>
      </c>
    </row>
    <row r="27" spans="2:6" x14ac:dyDescent="0.25">
      <c r="B27" s="21" t="s">
        <v>17</v>
      </c>
      <c r="C27" s="22">
        <v>26221868</v>
      </c>
      <c r="D27" s="22">
        <v>26292256</v>
      </c>
      <c r="E27" s="22">
        <v>4797889.4500000011</v>
      </c>
      <c r="F27" s="33">
        <f t="shared" si="0"/>
        <v>0.18248298852711617</v>
      </c>
    </row>
    <row r="28" spans="2:6" x14ac:dyDescent="0.25">
      <c r="B28" s="21" t="s">
        <v>18</v>
      </c>
      <c r="C28" s="22">
        <v>15835576</v>
      </c>
      <c r="D28" s="22">
        <v>13883694</v>
      </c>
      <c r="E28" s="22">
        <v>2154263.5700000003</v>
      </c>
      <c r="F28" s="33">
        <f t="shared" si="0"/>
        <v>0.15516501372041189</v>
      </c>
    </row>
    <row r="29" spans="2:6" x14ac:dyDescent="0.25">
      <c r="B29" s="21" t="s">
        <v>21</v>
      </c>
      <c r="C29" s="22">
        <v>11033753</v>
      </c>
      <c r="D29" s="22">
        <v>1047957</v>
      </c>
      <c r="E29" s="22">
        <v>236902.54</v>
      </c>
      <c r="F29" s="33">
        <f t="shared" si="0"/>
        <v>0.22606131740138194</v>
      </c>
    </row>
    <row r="30" spans="2:6" x14ac:dyDescent="0.25">
      <c r="B30" s="21" t="s">
        <v>22</v>
      </c>
      <c r="C30" s="22">
        <v>26037333</v>
      </c>
      <c r="D30" s="22">
        <v>2140201</v>
      </c>
      <c r="E30" s="22">
        <v>110841.8</v>
      </c>
      <c r="F30" s="33">
        <f t="shared" si="0"/>
        <v>5.1790369222330053E-2</v>
      </c>
    </row>
    <row r="31" spans="2:6" x14ac:dyDescent="0.25">
      <c r="B31" s="21" t="s">
        <v>19</v>
      </c>
      <c r="C31" s="22">
        <v>166132073</v>
      </c>
      <c r="D31" s="22">
        <v>165225563</v>
      </c>
      <c r="E31" s="22">
        <v>66625794.75999999</v>
      </c>
      <c r="F31" s="33">
        <f t="shared" si="0"/>
        <v>0.40324144490886066</v>
      </c>
    </row>
    <row r="32" spans="2:6" x14ac:dyDescent="0.25">
      <c r="B32" s="23" t="s">
        <v>20</v>
      </c>
      <c r="C32" s="24">
        <v>273244726</v>
      </c>
      <c r="D32" s="24">
        <v>244292909</v>
      </c>
      <c r="E32" s="24">
        <v>94875552.849999979</v>
      </c>
      <c r="F32" s="34">
        <f t="shared" si="0"/>
        <v>0.38836801787807923</v>
      </c>
    </row>
    <row r="33" spans="2:6" x14ac:dyDescent="0.25">
      <c r="B33" s="2" t="s">
        <v>3</v>
      </c>
      <c r="C33" s="3">
        <f>SUM(C34:C35)</f>
        <v>312913996</v>
      </c>
      <c r="D33" s="3">
        <f t="shared" ref="D33:E33" si="2">SUM(D34:D35)</f>
        <v>86199071</v>
      </c>
      <c r="E33" s="3">
        <f t="shared" si="2"/>
        <v>10593229</v>
      </c>
      <c r="F33" s="31">
        <f t="shared" si="0"/>
        <v>0.12289261214891747</v>
      </c>
    </row>
    <row r="34" spans="2:6" x14ac:dyDescent="0.25">
      <c r="B34" s="19" t="s">
        <v>19</v>
      </c>
      <c r="C34" s="20">
        <v>0</v>
      </c>
      <c r="D34" s="20">
        <v>21127420</v>
      </c>
      <c r="E34" s="20">
        <v>10593229</v>
      </c>
      <c r="F34" s="32">
        <f t="shared" si="0"/>
        <v>0.50139718905573893</v>
      </c>
    </row>
    <row r="35" spans="2:6" x14ac:dyDescent="0.25">
      <c r="B35" s="23" t="s">
        <v>20</v>
      </c>
      <c r="C35" s="24">
        <v>312913996</v>
      </c>
      <c r="D35" s="24">
        <v>65071651</v>
      </c>
      <c r="E35" s="24">
        <v>0</v>
      </c>
      <c r="F35" s="34" t="str">
        <f t="shared" si="0"/>
        <v>0%</v>
      </c>
    </row>
    <row r="36" spans="2:6" x14ac:dyDescent="0.25">
      <c r="B36" s="2" t="s">
        <v>4</v>
      </c>
      <c r="C36" s="3">
        <f>+SUM(C37:C43)</f>
        <v>13517838</v>
      </c>
      <c r="D36" s="3">
        <f t="shared" ref="D36:E36" si="3">+SUM(D37:D43)</f>
        <v>55064967</v>
      </c>
      <c r="E36" s="3">
        <f t="shared" si="3"/>
        <v>44379715.25</v>
      </c>
      <c r="F36" s="31">
        <f t="shared" si="0"/>
        <v>0.80595190858826815</v>
      </c>
    </row>
    <row r="37" spans="2:6" x14ac:dyDescent="0.25">
      <c r="B37" s="19" t="s">
        <v>11</v>
      </c>
      <c r="C37" s="20">
        <v>795100</v>
      </c>
      <c r="D37" s="20">
        <v>22052486</v>
      </c>
      <c r="E37" s="20">
        <v>17966019</v>
      </c>
      <c r="F37" s="32">
        <f t="shared" si="0"/>
        <v>0.81469359055482449</v>
      </c>
    </row>
    <row r="38" spans="2:6" x14ac:dyDescent="0.25">
      <c r="B38" s="21" t="s">
        <v>12</v>
      </c>
      <c r="C38" s="22">
        <v>0</v>
      </c>
      <c r="D38" s="22">
        <v>120100</v>
      </c>
      <c r="E38" s="22">
        <v>109480</v>
      </c>
      <c r="F38" s="33">
        <f t="shared" si="0"/>
        <v>0.91157368859283927</v>
      </c>
    </row>
    <row r="39" spans="2:6" x14ac:dyDescent="0.25">
      <c r="B39" s="21" t="s">
        <v>13</v>
      </c>
      <c r="C39" s="22">
        <v>0</v>
      </c>
      <c r="D39" s="22">
        <v>1070150</v>
      </c>
      <c r="E39" s="22">
        <v>755824</v>
      </c>
      <c r="F39" s="33">
        <f t="shared" si="0"/>
        <v>0.70627855908050274</v>
      </c>
    </row>
    <row r="40" spans="2:6" x14ac:dyDescent="0.25">
      <c r="B40" s="21" t="s">
        <v>14</v>
      </c>
      <c r="C40" s="22">
        <v>0</v>
      </c>
      <c r="D40" s="22">
        <v>807542</v>
      </c>
      <c r="E40" s="22">
        <v>565558</v>
      </c>
      <c r="F40" s="33">
        <f t="shared" si="0"/>
        <v>0.70034499753573187</v>
      </c>
    </row>
    <row r="41" spans="2:6" x14ac:dyDescent="0.25">
      <c r="B41" s="21" t="s">
        <v>16</v>
      </c>
      <c r="C41" s="22">
        <v>0</v>
      </c>
      <c r="D41" s="22">
        <v>2500000</v>
      </c>
      <c r="E41" s="22">
        <v>1851131</v>
      </c>
      <c r="F41" s="33">
        <f t="shared" si="0"/>
        <v>0.74045240000000001</v>
      </c>
    </row>
    <row r="42" spans="2:6" x14ac:dyDescent="0.25">
      <c r="B42" s="21" t="s">
        <v>19</v>
      </c>
      <c r="C42" s="22">
        <v>2271473</v>
      </c>
      <c r="D42" s="22">
        <v>8590252</v>
      </c>
      <c r="E42" s="22">
        <v>5982221.9600000009</v>
      </c>
      <c r="F42" s="33">
        <f t="shared" si="0"/>
        <v>0.69639656205661959</v>
      </c>
    </row>
    <row r="43" spans="2:6" x14ac:dyDescent="0.25">
      <c r="B43" s="21" t="s">
        <v>20</v>
      </c>
      <c r="C43" s="22">
        <v>10451265</v>
      </c>
      <c r="D43" s="22">
        <v>19924437</v>
      </c>
      <c r="E43" s="22">
        <v>17149481.289999999</v>
      </c>
      <c r="F43" s="33">
        <f t="shared" si="0"/>
        <v>0.86072601649923652</v>
      </c>
    </row>
    <row r="44" spans="2:6" x14ac:dyDescent="0.25">
      <c r="B44" s="2" t="s">
        <v>5</v>
      </c>
      <c r="C44" s="3">
        <f>SUM(C45:C55)</f>
        <v>1380837857</v>
      </c>
      <c r="D44" s="3">
        <f>SUM(D45:D55)</f>
        <v>629429120</v>
      </c>
      <c r="E44" s="3">
        <f>SUM(E45:E55)</f>
        <v>157837738.17000002</v>
      </c>
      <c r="F44" s="31">
        <f t="shared" si="0"/>
        <v>0.25076332370831528</v>
      </c>
    </row>
    <row r="45" spans="2:6" x14ac:dyDescent="0.25">
      <c r="B45" s="19" t="s">
        <v>11</v>
      </c>
      <c r="C45" s="20">
        <v>32516078</v>
      </c>
      <c r="D45" s="20">
        <v>13702260</v>
      </c>
      <c r="E45" s="20">
        <v>3054236.4499999997</v>
      </c>
      <c r="F45" s="32">
        <f t="shared" si="0"/>
        <v>0.22290019675586362</v>
      </c>
    </row>
    <row r="46" spans="2:6" x14ac:dyDescent="0.25">
      <c r="B46" s="21" t="s">
        <v>12</v>
      </c>
      <c r="C46" s="22">
        <v>89029789</v>
      </c>
      <c r="D46" s="22">
        <v>86163471</v>
      </c>
      <c r="E46" s="22">
        <v>45023585.310000025</v>
      </c>
      <c r="F46" s="33">
        <f t="shared" si="0"/>
        <v>0.52253681040774258</v>
      </c>
    </row>
    <row r="47" spans="2:6" x14ac:dyDescent="0.25">
      <c r="B47" s="21" t="s">
        <v>13</v>
      </c>
      <c r="C47" s="22">
        <v>25000000</v>
      </c>
      <c r="D47" s="22">
        <v>837903</v>
      </c>
      <c r="E47" s="22">
        <v>715931.95</v>
      </c>
      <c r="F47" s="33">
        <f t="shared" si="0"/>
        <v>0.8544329713582598</v>
      </c>
    </row>
    <row r="48" spans="2:6" x14ac:dyDescent="0.25">
      <c r="B48" s="21" t="s">
        <v>14</v>
      </c>
      <c r="C48" s="22">
        <v>25000000</v>
      </c>
      <c r="D48" s="22">
        <v>500</v>
      </c>
      <c r="E48" s="22">
        <v>0</v>
      </c>
      <c r="F48" s="33" t="str">
        <f t="shared" si="0"/>
        <v>0%</v>
      </c>
    </row>
    <row r="49" spans="2:6" x14ac:dyDescent="0.25">
      <c r="B49" s="21" t="s">
        <v>15</v>
      </c>
      <c r="C49" s="22">
        <v>25000000</v>
      </c>
      <c r="D49" s="22">
        <v>10154</v>
      </c>
      <c r="E49" s="22">
        <v>0</v>
      </c>
      <c r="F49" s="33" t="str">
        <f t="shared" si="0"/>
        <v>0%</v>
      </c>
    </row>
    <row r="50" spans="2:6" x14ac:dyDescent="0.25">
      <c r="B50" s="21" t="s">
        <v>16</v>
      </c>
      <c r="C50" s="22">
        <v>25000000</v>
      </c>
      <c r="D50" s="22">
        <v>0</v>
      </c>
      <c r="E50" s="22">
        <v>0</v>
      </c>
      <c r="F50" s="33" t="str">
        <f t="shared" si="0"/>
        <v>0%</v>
      </c>
    </row>
    <row r="51" spans="2:6" x14ac:dyDescent="0.25">
      <c r="B51" s="21" t="s">
        <v>17</v>
      </c>
      <c r="C51" s="22">
        <v>53876189</v>
      </c>
      <c r="D51" s="22">
        <v>133163888</v>
      </c>
      <c r="E51" s="22">
        <v>18056011.169999998</v>
      </c>
      <c r="F51" s="33">
        <f t="shared" si="0"/>
        <v>0.13559240002064221</v>
      </c>
    </row>
    <row r="52" spans="2:6" x14ac:dyDescent="0.25">
      <c r="B52" s="21" t="s">
        <v>18</v>
      </c>
      <c r="C52" s="22">
        <v>0</v>
      </c>
      <c r="D52" s="22">
        <v>22628823</v>
      </c>
      <c r="E52" s="22">
        <v>13098143.34</v>
      </c>
      <c r="F52" s="33">
        <f t="shared" si="0"/>
        <v>0.57882565699506328</v>
      </c>
    </row>
    <row r="53" spans="2:6" x14ac:dyDescent="0.25">
      <c r="B53" s="21" t="s">
        <v>22</v>
      </c>
      <c r="C53" s="22">
        <v>0</v>
      </c>
      <c r="D53" s="22">
        <v>5000</v>
      </c>
      <c r="E53" s="22">
        <v>0</v>
      </c>
      <c r="F53" s="33" t="str">
        <f t="shared" si="0"/>
        <v>0%</v>
      </c>
    </row>
    <row r="54" spans="2:6" x14ac:dyDescent="0.25">
      <c r="B54" s="21" t="s">
        <v>19</v>
      </c>
      <c r="C54" s="22">
        <v>1219223</v>
      </c>
      <c r="D54" s="22">
        <v>19062503</v>
      </c>
      <c r="E54" s="22">
        <v>3449619.8400000008</v>
      </c>
      <c r="F54" s="33">
        <f t="shared" si="0"/>
        <v>0.18096363525818204</v>
      </c>
    </row>
    <row r="55" spans="2:6" x14ac:dyDescent="0.25">
      <c r="B55" s="21" t="s">
        <v>20</v>
      </c>
      <c r="C55" s="22">
        <v>1104196578</v>
      </c>
      <c r="D55" s="22">
        <v>353854618</v>
      </c>
      <c r="E55" s="22">
        <v>74440210.109999999</v>
      </c>
      <c r="F55" s="33">
        <f t="shared" si="0"/>
        <v>0.2103694747033088</v>
      </c>
    </row>
    <row r="56" spans="2:6" x14ac:dyDescent="0.25">
      <c r="B56" s="4" t="s">
        <v>8</v>
      </c>
      <c r="C56" s="5">
        <f>+C44+C36+C33+C20+C17+C6</f>
        <v>3751040994</v>
      </c>
      <c r="D56" s="5">
        <f t="shared" ref="D56:E56" si="4">+D44+D36+D33+D20+D17+D6</f>
        <v>2436991616</v>
      </c>
      <c r="E56" s="5">
        <f t="shared" si="4"/>
        <v>988685024.64999998</v>
      </c>
      <c r="F56" s="35">
        <f t="shared" si="0"/>
        <v>0.40569898482982714</v>
      </c>
    </row>
    <row r="57" spans="2:6" x14ac:dyDescent="0.25">
      <c r="B57" s="1" t="s">
        <v>30</v>
      </c>
      <c r="C57" s="30"/>
      <c r="D57" s="30"/>
      <c r="E57" s="30"/>
    </row>
    <row r="58" spans="2:6" x14ac:dyDescent="0.25">
      <c r="B58" s="1" t="s">
        <v>32</v>
      </c>
      <c r="C58" s="30"/>
      <c r="D58" s="30"/>
      <c r="E58" s="30"/>
      <c r="F58" s="37"/>
    </row>
    <row r="59" spans="2:6" x14ac:dyDescent="0.25">
      <c r="C59" s="30"/>
      <c r="D59" s="30"/>
      <c r="E59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11.42578125" style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81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s="1" t="s">
        <v>28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SUM(C7:C16)</f>
        <v>999759044</v>
      </c>
      <c r="D6" s="3">
        <f>SUM(D7:D16)</f>
        <v>695300364</v>
      </c>
      <c r="E6" s="3">
        <f>SUM(E7:E16)</f>
        <v>318140804.84000003</v>
      </c>
      <c r="F6" s="31">
        <f t="shared" ref="F6:F31" si="0">IF(E6=0,"0%",+E6/D6)</f>
        <v>0.45755880668573912</v>
      </c>
    </row>
    <row r="7" spans="2:6" x14ac:dyDescent="0.25">
      <c r="B7" s="13" t="s">
        <v>11</v>
      </c>
      <c r="C7" s="14">
        <v>0</v>
      </c>
      <c r="D7" s="14">
        <v>1071261</v>
      </c>
      <c r="E7" s="14">
        <v>643073.66</v>
      </c>
      <c r="F7" s="38">
        <f t="shared" si="0"/>
        <v>0.6002959689562114</v>
      </c>
    </row>
    <row r="8" spans="2:6" x14ac:dyDescent="0.25">
      <c r="B8" s="15" t="s">
        <v>12</v>
      </c>
      <c r="C8" s="16">
        <v>0</v>
      </c>
      <c r="D8" s="16">
        <v>268228</v>
      </c>
      <c r="E8" s="16">
        <v>259085.77</v>
      </c>
      <c r="F8" s="39">
        <f t="shared" si="0"/>
        <v>0.96591619815977448</v>
      </c>
    </row>
    <row r="9" spans="2:6" x14ac:dyDescent="0.25">
      <c r="B9" s="15" t="s">
        <v>13</v>
      </c>
      <c r="C9" s="16">
        <v>0</v>
      </c>
      <c r="D9" s="16">
        <v>485959</v>
      </c>
      <c r="E9" s="16">
        <v>411332.1</v>
      </c>
      <c r="F9" s="39">
        <f t="shared" si="0"/>
        <v>0.84643375264168375</v>
      </c>
    </row>
    <row r="10" spans="2:6" x14ac:dyDescent="0.25">
      <c r="B10" s="15" t="s">
        <v>14</v>
      </c>
      <c r="C10" s="16">
        <v>0</v>
      </c>
      <c r="D10" s="16">
        <v>475654</v>
      </c>
      <c r="E10" s="16">
        <v>391276.95</v>
      </c>
      <c r="F10" s="39">
        <f t="shared" si="0"/>
        <v>0.82260834556211027</v>
      </c>
    </row>
    <row r="11" spans="2:6" x14ac:dyDescent="0.25">
      <c r="B11" s="15" t="s">
        <v>15</v>
      </c>
      <c r="C11" s="16">
        <v>0</v>
      </c>
      <c r="D11" s="16">
        <v>4074129</v>
      </c>
      <c r="E11" s="16">
        <v>2578335.6500000004</v>
      </c>
      <c r="F11" s="39">
        <f t="shared" si="0"/>
        <v>0.63285567295488199</v>
      </c>
    </row>
    <row r="12" spans="2:6" x14ac:dyDescent="0.25">
      <c r="B12" s="15" t="s">
        <v>16</v>
      </c>
      <c r="C12" s="16">
        <v>0</v>
      </c>
      <c r="D12" s="16">
        <v>177751</v>
      </c>
      <c r="E12" s="16">
        <v>94852.38</v>
      </c>
      <c r="F12" s="39">
        <f t="shared" si="0"/>
        <v>0.5336250147678494</v>
      </c>
    </row>
    <row r="13" spans="2:6" x14ac:dyDescent="0.25">
      <c r="B13" s="15" t="s">
        <v>17</v>
      </c>
      <c r="C13" s="16">
        <v>203313</v>
      </c>
      <c r="D13" s="16">
        <v>315654</v>
      </c>
      <c r="E13" s="16">
        <v>92907.41</v>
      </c>
      <c r="F13" s="39">
        <f t="shared" si="0"/>
        <v>0.29433306721917035</v>
      </c>
    </row>
    <row r="14" spans="2:6" x14ac:dyDescent="0.25">
      <c r="B14" s="15" t="s">
        <v>18</v>
      </c>
      <c r="C14" s="16">
        <v>0</v>
      </c>
      <c r="D14" s="16">
        <v>122582</v>
      </c>
      <c r="E14" s="16">
        <v>120877.16</v>
      </c>
      <c r="F14" s="39">
        <f t="shared" si="0"/>
        <v>0.98609224845409604</v>
      </c>
    </row>
    <row r="15" spans="2:6" x14ac:dyDescent="0.25">
      <c r="B15" s="15" t="s">
        <v>19</v>
      </c>
      <c r="C15" s="16">
        <v>985456878</v>
      </c>
      <c r="D15" s="16">
        <v>663015457</v>
      </c>
      <c r="E15" s="16">
        <v>301682137.60000008</v>
      </c>
      <c r="F15" s="39">
        <f t="shared" si="0"/>
        <v>0.45501524046670916</v>
      </c>
    </row>
    <row r="16" spans="2:6" x14ac:dyDescent="0.25">
      <c r="B16" s="15" t="s">
        <v>20</v>
      </c>
      <c r="C16" s="16">
        <v>14098853</v>
      </c>
      <c r="D16" s="16">
        <v>25293689</v>
      </c>
      <c r="E16" s="16">
        <v>11866926.159999996</v>
      </c>
      <c r="F16" s="39">
        <f t="shared" si="0"/>
        <v>0.46916549657900819</v>
      </c>
    </row>
    <row r="17" spans="2:6" x14ac:dyDescent="0.25">
      <c r="B17" s="2" t="s">
        <v>1</v>
      </c>
      <c r="C17" s="3">
        <f>SUM(C18:C19)</f>
        <v>35310872</v>
      </c>
      <c r="D17" s="3">
        <f>SUM(D18:D19)</f>
        <v>48893501</v>
      </c>
      <c r="E17" s="3">
        <f>SUM(E18:E19)</f>
        <v>25742427.210000001</v>
      </c>
      <c r="F17" s="31">
        <f t="shared" si="0"/>
        <v>0.52649997818728511</v>
      </c>
    </row>
    <row r="18" spans="2:6" x14ac:dyDescent="0.25">
      <c r="B18" s="13" t="s">
        <v>19</v>
      </c>
      <c r="C18" s="14">
        <v>0</v>
      </c>
      <c r="D18" s="14">
        <v>13717</v>
      </c>
      <c r="E18" s="14">
        <v>13546.62</v>
      </c>
      <c r="F18" s="38">
        <f t="shared" si="0"/>
        <v>0.98757891667274189</v>
      </c>
    </row>
    <row r="19" spans="2:6" x14ac:dyDescent="0.25">
      <c r="B19" s="15" t="s">
        <v>20</v>
      </c>
      <c r="C19" s="16">
        <v>35310872</v>
      </c>
      <c r="D19" s="16">
        <v>48879784</v>
      </c>
      <c r="E19" s="16">
        <v>25728880.59</v>
      </c>
      <c r="F19" s="39">
        <f t="shared" si="0"/>
        <v>0.52637058686675042</v>
      </c>
    </row>
    <row r="20" spans="2:6" x14ac:dyDescent="0.25">
      <c r="B20" s="2" t="s">
        <v>2</v>
      </c>
      <c r="C20" s="3">
        <f>SUM(C21:C32)</f>
        <v>963599843</v>
      </c>
      <c r="D20" s="3">
        <f t="shared" ref="D20:E20" si="1">SUM(D21:D32)</f>
        <v>848188916</v>
      </c>
      <c r="E20" s="3">
        <f t="shared" si="1"/>
        <v>396678101.52999991</v>
      </c>
      <c r="F20" s="31">
        <f t="shared" si="0"/>
        <v>0.46767659190915423</v>
      </c>
    </row>
    <row r="21" spans="2:6" x14ac:dyDescent="0.25">
      <c r="B21" s="13" t="s">
        <v>11</v>
      </c>
      <c r="C21" s="14">
        <v>270984221</v>
      </c>
      <c r="D21" s="14">
        <v>232072030</v>
      </c>
      <c r="E21" s="14">
        <v>156380875.32999989</v>
      </c>
      <c r="F21" s="38">
        <f t="shared" si="0"/>
        <v>0.67384628526755208</v>
      </c>
    </row>
    <row r="22" spans="2:6" x14ac:dyDescent="0.25">
      <c r="B22" s="15" t="s">
        <v>12</v>
      </c>
      <c r="C22" s="16">
        <v>54126133</v>
      </c>
      <c r="D22" s="16">
        <v>34743220</v>
      </c>
      <c r="E22" s="16">
        <v>11538775.959999997</v>
      </c>
      <c r="F22" s="39">
        <f t="shared" si="0"/>
        <v>0.33211590520395051</v>
      </c>
    </row>
    <row r="23" spans="2:6" x14ac:dyDescent="0.25">
      <c r="B23" s="15" t="s">
        <v>13</v>
      </c>
      <c r="C23" s="16">
        <v>81114770</v>
      </c>
      <c r="D23" s="16">
        <v>96567076</v>
      </c>
      <c r="E23" s="16">
        <v>35429649.610000007</v>
      </c>
      <c r="F23" s="39">
        <f t="shared" si="0"/>
        <v>0.36689160609978505</v>
      </c>
    </row>
    <row r="24" spans="2:6" x14ac:dyDescent="0.25">
      <c r="B24" s="15" t="s">
        <v>14</v>
      </c>
      <c r="C24" s="16">
        <v>29219967</v>
      </c>
      <c r="D24" s="16">
        <v>31157455</v>
      </c>
      <c r="E24" s="16">
        <v>8596984.1500000022</v>
      </c>
      <c r="F24" s="39">
        <f t="shared" si="0"/>
        <v>0.27592061514651955</v>
      </c>
    </row>
    <row r="25" spans="2:6" x14ac:dyDescent="0.25">
      <c r="B25" s="15" t="s">
        <v>15</v>
      </c>
      <c r="C25" s="16">
        <v>9598182</v>
      </c>
      <c r="D25" s="16">
        <v>10425116</v>
      </c>
      <c r="E25" s="16">
        <v>2226088.3499999996</v>
      </c>
      <c r="F25" s="39">
        <f t="shared" si="0"/>
        <v>0.21353127869272626</v>
      </c>
    </row>
    <row r="26" spans="2:6" x14ac:dyDescent="0.25">
      <c r="B26" s="15" t="s">
        <v>16</v>
      </c>
      <c r="C26" s="16">
        <v>44082985</v>
      </c>
      <c r="D26" s="16">
        <v>57008709</v>
      </c>
      <c r="E26" s="16">
        <v>45550639.480000004</v>
      </c>
      <c r="F26" s="39">
        <f t="shared" si="0"/>
        <v>0.79901194535031483</v>
      </c>
    </row>
    <row r="27" spans="2:6" x14ac:dyDescent="0.25">
      <c r="B27" s="15" t="s">
        <v>17</v>
      </c>
      <c r="C27" s="16">
        <v>26221868</v>
      </c>
      <c r="D27" s="16">
        <v>26220611</v>
      </c>
      <c r="E27" s="16">
        <v>4774791.7000000011</v>
      </c>
      <c r="F27" s="39">
        <f t="shared" si="0"/>
        <v>0.18210070314532339</v>
      </c>
    </row>
    <row r="28" spans="2:6" x14ac:dyDescent="0.25">
      <c r="B28" s="15" t="s">
        <v>18</v>
      </c>
      <c r="C28" s="16">
        <v>15835576</v>
      </c>
      <c r="D28" s="16">
        <v>13854465</v>
      </c>
      <c r="E28" s="16">
        <v>2136439.5700000003</v>
      </c>
      <c r="F28" s="39">
        <f t="shared" si="0"/>
        <v>0.15420585132663009</v>
      </c>
    </row>
    <row r="29" spans="2:6" x14ac:dyDescent="0.25">
      <c r="B29" s="15" t="s">
        <v>21</v>
      </c>
      <c r="C29" s="16">
        <v>11033753</v>
      </c>
      <c r="D29" s="16">
        <v>1044957</v>
      </c>
      <c r="E29" s="16">
        <v>233902.54</v>
      </c>
      <c r="F29" s="39">
        <f t="shared" si="0"/>
        <v>0.22383939243432985</v>
      </c>
    </row>
    <row r="30" spans="2:6" x14ac:dyDescent="0.25">
      <c r="B30" s="15" t="s">
        <v>22</v>
      </c>
      <c r="C30" s="16">
        <v>26037333</v>
      </c>
      <c r="D30" s="16">
        <v>2140201</v>
      </c>
      <c r="E30" s="16">
        <v>110841.8</v>
      </c>
      <c r="F30" s="39">
        <f t="shared" si="0"/>
        <v>5.1790369222330053E-2</v>
      </c>
    </row>
    <row r="31" spans="2:6" x14ac:dyDescent="0.25">
      <c r="B31" s="15" t="s">
        <v>19</v>
      </c>
      <c r="C31" s="16">
        <v>159816760</v>
      </c>
      <c r="D31" s="16">
        <v>149718773</v>
      </c>
      <c r="E31" s="16">
        <v>62449953.49999997</v>
      </c>
      <c r="F31" s="39">
        <f t="shared" si="0"/>
        <v>0.41711505009461952</v>
      </c>
    </row>
    <row r="32" spans="2:6" x14ac:dyDescent="0.25">
      <c r="B32" s="17" t="s">
        <v>20</v>
      </c>
      <c r="C32" s="18">
        <v>235528295</v>
      </c>
      <c r="D32" s="18">
        <v>193236303</v>
      </c>
      <c r="E32" s="18">
        <v>67249159.540000007</v>
      </c>
      <c r="F32" s="40">
        <f t="shared" ref="F32:F56" si="2">IF(E32=0,"0%",+E32/D32)</f>
        <v>0.34801514257908361</v>
      </c>
    </row>
    <row r="33" spans="2:6" x14ac:dyDescent="0.25">
      <c r="B33" s="2" t="s">
        <v>3</v>
      </c>
      <c r="C33" s="3">
        <f>+SUM(C34:C35)</f>
        <v>312913996</v>
      </c>
      <c r="D33" s="3">
        <f t="shared" ref="D33:E33" si="3">+SUM(D34:D35)</f>
        <v>83199071</v>
      </c>
      <c r="E33" s="3">
        <f t="shared" si="3"/>
        <v>10593229</v>
      </c>
      <c r="F33" s="31">
        <f t="shared" si="2"/>
        <v>0.1273238856236748</v>
      </c>
    </row>
    <row r="34" spans="2:6" x14ac:dyDescent="0.25">
      <c r="B34" s="13" t="s">
        <v>19</v>
      </c>
      <c r="C34" s="14">
        <v>0</v>
      </c>
      <c r="D34" s="14">
        <v>18127420</v>
      </c>
      <c r="E34" s="14">
        <v>10593229</v>
      </c>
      <c r="F34" s="38">
        <f t="shared" si="2"/>
        <v>0.58437598952305403</v>
      </c>
    </row>
    <row r="35" spans="2:6" x14ac:dyDescent="0.25">
      <c r="B35" s="17" t="s">
        <v>20</v>
      </c>
      <c r="C35" s="18">
        <v>312913996</v>
      </c>
      <c r="D35" s="18">
        <v>65071651</v>
      </c>
      <c r="E35" s="18">
        <v>0</v>
      </c>
      <c r="F35" s="40" t="str">
        <f t="shared" si="2"/>
        <v>0%</v>
      </c>
    </row>
    <row r="36" spans="2:6" x14ac:dyDescent="0.25">
      <c r="B36" s="2" t="s">
        <v>4</v>
      </c>
      <c r="C36" s="3">
        <f>+SUM(C37:C43)</f>
        <v>11225000</v>
      </c>
      <c r="D36" s="3">
        <f t="shared" ref="D36:E36" si="4">+SUM(D37:D43)</f>
        <v>52467841</v>
      </c>
      <c r="E36" s="3">
        <f t="shared" si="4"/>
        <v>44156466.659999996</v>
      </c>
      <c r="F36" s="31">
        <f t="shared" si="2"/>
        <v>0.84159107404476574</v>
      </c>
    </row>
    <row r="37" spans="2:6" x14ac:dyDescent="0.25">
      <c r="B37" s="13" t="s">
        <v>11</v>
      </c>
      <c r="C37" s="14">
        <v>795100</v>
      </c>
      <c r="D37" s="14">
        <v>22052486</v>
      </c>
      <c r="E37" s="14">
        <v>17966019</v>
      </c>
      <c r="F37" s="38">
        <f t="shared" si="2"/>
        <v>0.81469359055482449</v>
      </c>
    </row>
    <row r="38" spans="2:6" x14ac:dyDescent="0.25">
      <c r="B38" s="15" t="s">
        <v>12</v>
      </c>
      <c r="C38" s="16">
        <v>0</v>
      </c>
      <c r="D38" s="16">
        <v>120100</v>
      </c>
      <c r="E38" s="16">
        <v>109480</v>
      </c>
      <c r="F38" s="39">
        <f t="shared" si="2"/>
        <v>0.91157368859283927</v>
      </c>
    </row>
    <row r="39" spans="2:6" x14ac:dyDescent="0.25">
      <c r="B39" s="15" t="s">
        <v>13</v>
      </c>
      <c r="C39" s="16">
        <v>0</v>
      </c>
      <c r="D39" s="16">
        <v>1070150</v>
      </c>
      <c r="E39" s="16">
        <v>755824</v>
      </c>
      <c r="F39" s="39">
        <f t="shared" si="2"/>
        <v>0.70627855908050274</v>
      </c>
    </row>
    <row r="40" spans="2:6" x14ac:dyDescent="0.25">
      <c r="B40" s="15" t="s">
        <v>14</v>
      </c>
      <c r="C40" s="16">
        <v>0</v>
      </c>
      <c r="D40" s="16">
        <v>807542</v>
      </c>
      <c r="E40" s="16">
        <v>565558</v>
      </c>
      <c r="F40" s="39">
        <f t="shared" si="2"/>
        <v>0.70034499753573187</v>
      </c>
    </row>
    <row r="41" spans="2:6" x14ac:dyDescent="0.25">
      <c r="B41" s="15" t="s">
        <v>16</v>
      </c>
      <c r="C41" s="16">
        <v>0</v>
      </c>
      <c r="D41" s="16">
        <v>2500000</v>
      </c>
      <c r="E41" s="16">
        <v>1851131</v>
      </c>
      <c r="F41" s="39">
        <f t="shared" si="2"/>
        <v>0.74045240000000001</v>
      </c>
    </row>
    <row r="42" spans="2:6" x14ac:dyDescent="0.25">
      <c r="B42" s="15" t="s">
        <v>19</v>
      </c>
      <c r="C42" s="16">
        <v>4900</v>
      </c>
      <c r="D42" s="16">
        <v>6244937</v>
      </c>
      <c r="E42" s="16">
        <v>5947748.4600000009</v>
      </c>
      <c r="F42" s="39">
        <f t="shared" si="2"/>
        <v>0.95241128293207777</v>
      </c>
    </row>
    <row r="43" spans="2:6" x14ac:dyDescent="0.25">
      <c r="B43" s="15" t="s">
        <v>20</v>
      </c>
      <c r="C43" s="16">
        <v>10425000</v>
      </c>
      <c r="D43" s="16">
        <v>19672626</v>
      </c>
      <c r="E43" s="16">
        <v>16960706.199999999</v>
      </c>
      <c r="F43" s="39">
        <f t="shared" si="2"/>
        <v>0.86214754451185105</v>
      </c>
    </row>
    <row r="44" spans="2:6" x14ac:dyDescent="0.25">
      <c r="B44" s="2" t="s">
        <v>5</v>
      </c>
      <c r="C44" s="3">
        <f>+SUM(C45:C55)</f>
        <v>850265770</v>
      </c>
      <c r="D44" s="3">
        <f t="shared" ref="D44:E44" si="5">+SUM(D45:D55)</f>
        <v>374449744</v>
      </c>
      <c r="E44" s="3">
        <f t="shared" si="5"/>
        <v>142633650.37</v>
      </c>
      <c r="F44" s="31">
        <f t="shared" si="2"/>
        <v>0.38091533685225326</v>
      </c>
    </row>
    <row r="45" spans="2:6" x14ac:dyDescent="0.25">
      <c r="B45" s="13" t="s">
        <v>11</v>
      </c>
      <c r="C45" s="14">
        <v>25010000</v>
      </c>
      <c r="D45" s="14">
        <v>7630355</v>
      </c>
      <c r="E45" s="14">
        <v>2819171.1399999997</v>
      </c>
      <c r="F45" s="38">
        <f t="shared" si="2"/>
        <v>0.36946788714286555</v>
      </c>
    </row>
    <row r="46" spans="2:6" x14ac:dyDescent="0.25">
      <c r="B46" s="15" t="s">
        <v>12</v>
      </c>
      <c r="C46" s="16">
        <v>67879799</v>
      </c>
      <c r="D46" s="16">
        <v>61323465</v>
      </c>
      <c r="E46" s="16">
        <v>34897458.170000002</v>
      </c>
      <c r="F46" s="39">
        <f t="shared" si="2"/>
        <v>0.56907185805629223</v>
      </c>
    </row>
    <row r="47" spans="2:6" x14ac:dyDescent="0.25">
      <c r="B47" s="15" t="s">
        <v>13</v>
      </c>
      <c r="C47" s="16">
        <v>25000000</v>
      </c>
      <c r="D47" s="16">
        <v>0</v>
      </c>
      <c r="E47" s="16">
        <v>0</v>
      </c>
      <c r="F47" s="39" t="str">
        <f t="shared" si="2"/>
        <v>0%</v>
      </c>
    </row>
    <row r="48" spans="2:6" x14ac:dyDescent="0.25">
      <c r="B48" s="15" t="s">
        <v>14</v>
      </c>
      <c r="C48" s="16">
        <v>25000000</v>
      </c>
      <c r="D48" s="16">
        <v>0</v>
      </c>
      <c r="E48" s="16">
        <v>0</v>
      </c>
      <c r="F48" s="39" t="str">
        <f t="shared" si="2"/>
        <v>0%</v>
      </c>
    </row>
    <row r="49" spans="2:6" x14ac:dyDescent="0.25">
      <c r="B49" s="15" t="s">
        <v>15</v>
      </c>
      <c r="C49" s="16">
        <v>25000000</v>
      </c>
      <c r="D49" s="16">
        <v>10154</v>
      </c>
      <c r="E49" s="16">
        <v>0</v>
      </c>
      <c r="F49" s="39" t="str">
        <f t="shared" si="2"/>
        <v>0%</v>
      </c>
    </row>
    <row r="50" spans="2:6" x14ac:dyDescent="0.25">
      <c r="B50" s="15" t="s">
        <v>16</v>
      </c>
      <c r="C50" s="16">
        <v>25000000</v>
      </c>
      <c r="D50" s="16">
        <v>0</v>
      </c>
      <c r="E50" s="16">
        <v>0</v>
      </c>
      <c r="F50" s="39" t="str">
        <f t="shared" si="2"/>
        <v>0%</v>
      </c>
    </row>
    <row r="51" spans="2:6" x14ac:dyDescent="0.25">
      <c r="B51" s="15" t="s">
        <v>17</v>
      </c>
      <c r="C51" s="16">
        <v>53876189</v>
      </c>
      <c r="D51" s="16">
        <v>132352263</v>
      </c>
      <c r="E51" s="16">
        <v>18012990.09</v>
      </c>
      <c r="F51" s="39">
        <f t="shared" si="2"/>
        <v>0.13609884471714701</v>
      </c>
    </row>
    <row r="52" spans="2:6" x14ac:dyDescent="0.25">
      <c r="B52" s="15" t="s">
        <v>18</v>
      </c>
      <c r="C52" s="16">
        <v>0</v>
      </c>
      <c r="D52" s="16">
        <v>22628823</v>
      </c>
      <c r="E52" s="16">
        <v>13098143.34</v>
      </c>
      <c r="F52" s="39">
        <f t="shared" si="2"/>
        <v>0.57882565699506328</v>
      </c>
    </row>
    <row r="53" spans="2:6" x14ac:dyDescent="0.25">
      <c r="B53" s="15" t="s">
        <v>22</v>
      </c>
      <c r="C53" s="16">
        <v>0</v>
      </c>
      <c r="D53" s="16">
        <v>5000</v>
      </c>
      <c r="E53" s="16">
        <v>0</v>
      </c>
      <c r="F53" s="39" t="str">
        <f t="shared" si="2"/>
        <v>0%</v>
      </c>
    </row>
    <row r="54" spans="2:6" x14ac:dyDescent="0.25">
      <c r="B54" s="15" t="s">
        <v>19</v>
      </c>
      <c r="C54" s="16">
        <v>0</v>
      </c>
      <c r="D54" s="16">
        <v>8279250</v>
      </c>
      <c r="E54" s="16">
        <v>2580242.8700000006</v>
      </c>
      <c r="F54" s="39">
        <f t="shared" si="2"/>
        <v>0.31165176435063568</v>
      </c>
    </row>
    <row r="55" spans="2:6" x14ac:dyDescent="0.25">
      <c r="B55" s="15" t="s">
        <v>20</v>
      </c>
      <c r="C55" s="16">
        <v>603499782</v>
      </c>
      <c r="D55" s="16">
        <v>142220434</v>
      </c>
      <c r="E55" s="16">
        <v>71225644.75999999</v>
      </c>
      <c r="F55" s="39">
        <f t="shared" si="2"/>
        <v>0.50081161164224819</v>
      </c>
    </row>
    <row r="56" spans="2:6" x14ac:dyDescent="0.25">
      <c r="B56" s="4" t="s">
        <v>8</v>
      </c>
      <c r="C56" s="5">
        <f>+C44+C36+C33+C20+C17+C6</f>
        <v>3173074525</v>
      </c>
      <c r="D56" s="5">
        <f>+D44+D36+D33+D20+D17+D6</f>
        <v>2102499437</v>
      </c>
      <c r="E56" s="5">
        <f>+E44+E36+E33+E20+E17+E6</f>
        <v>937944679.61000001</v>
      </c>
      <c r="F56" s="35">
        <f t="shared" si="2"/>
        <v>0.44610936065140072</v>
      </c>
    </row>
    <row r="57" spans="2:6" x14ac:dyDescent="0.25">
      <c r="B57" s="1" t="s">
        <v>30</v>
      </c>
      <c r="C57" s="11"/>
      <c r="D57" s="11"/>
      <c r="E57" s="11"/>
    </row>
    <row r="58" spans="2:6" x14ac:dyDescent="0.25">
      <c r="B58" s="1" t="s">
        <v>32</v>
      </c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82.5703125" customWidth="1"/>
    <col min="5" max="5" width="14.7109375" customWidth="1"/>
  </cols>
  <sheetData>
    <row r="2" spans="2:6" ht="52.5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t="s">
        <v>27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53410</v>
      </c>
      <c r="F6" s="6">
        <f t="shared" ref="F6:F32" si="0">E6/D6</f>
        <v>0.26705000000000001</v>
      </c>
    </row>
    <row r="7" spans="2:6" x14ac:dyDescent="0.25">
      <c r="B7" s="41" t="s">
        <v>20</v>
      </c>
      <c r="C7" s="14">
        <v>200000</v>
      </c>
      <c r="D7" s="14">
        <v>200000</v>
      </c>
      <c r="E7" s="14">
        <v>53410</v>
      </c>
      <c r="F7" s="25">
        <f t="shared" si="0"/>
        <v>0.26705000000000001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0</v>
      </c>
      <c r="F8" s="6">
        <f t="shared" si="0"/>
        <v>0</v>
      </c>
    </row>
    <row r="9" spans="2:6" x14ac:dyDescent="0.25">
      <c r="B9" s="41" t="s">
        <v>19</v>
      </c>
      <c r="C9" s="14">
        <v>850000</v>
      </c>
      <c r="D9" s="14">
        <v>850000</v>
      </c>
      <c r="E9" s="14">
        <v>0</v>
      </c>
      <c r="F9" s="25">
        <f t="shared" si="0"/>
        <v>0</v>
      </c>
    </row>
    <row r="10" spans="2:6" x14ac:dyDescent="0.25">
      <c r="B10" s="2" t="s">
        <v>2</v>
      </c>
      <c r="C10" s="3">
        <f>+SUM(C11:C21)</f>
        <v>44051544</v>
      </c>
      <c r="D10" s="3">
        <f t="shared" ref="D10:E10" si="1">+SUM(D11:D21)</f>
        <v>66966261</v>
      </c>
      <c r="E10" s="3">
        <f t="shared" si="1"/>
        <v>32025294.66</v>
      </c>
      <c r="F10" s="6">
        <f t="shared" si="0"/>
        <v>0.47823029361009123</v>
      </c>
    </row>
    <row r="11" spans="2:6" x14ac:dyDescent="0.25">
      <c r="B11" s="13" t="s">
        <v>11</v>
      </c>
      <c r="C11" s="14">
        <v>19800</v>
      </c>
      <c r="D11" s="14">
        <v>175114</v>
      </c>
      <c r="E11" s="14">
        <v>74304.13</v>
      </c>
      <c r="F11" s="25">
        <f t="shared" si="0"/>
        <v>0.42431861530203185</v>
      </c>
    </row>
    <row r="12" spans="2:6" x14ac:dyDescent="0.25">
      <c r="B12" s="15" t="s">
        <v>12</v>
      </c>
      <c r="C12" s="16">
        <v>0</v>
      </c>
      <c r="D12" s="16">
        <v>111123</v>
      </c>
      <c r="E12" s="16">
        <v>7408</v>
      </c>
      <c r="F12" s="26">
        <f t="shared" si="0"/>
        <v>6.6664866859246066E-2</v>
      </c>
    </row>
    <row r="13" spans="2:6" x14ac:dyDescent="0.25">
      <c r="B13" s="15" t="s">
        <v>13</v>
      </c>
      <c r="C13" s="16">
        <v>0</v>
      </c>
      <c r="D13" s="16">
        <v>382965</v>
      </c>
      <c r="E13" s="16">
        <v>151320.19</v>
      </c>
      <c r="F13" s="26">
        <f t="shared" si="0"/>
        <v>0.39512798819735484</v>
      </c>
    </row>
    <row r="14" spans="2:6" x14ac:dyDescent="0.25">
      <c r="B14" s="15" t="s">
        <v>14</v>
      </c>
      <c r="C14" s="16">
        <v>0</v>
      </c>
      <c r="D14" s="16">
        <v>90477</v>
      </c>
      <c r="E14" s="16">
        <v>38139.01</v>
      </c>
      <c r="F14" s="26">
        <f t="shared" si="0"/>
        <v>0.4215326547078263</v>
      </c>
    </row>
    <row r="15" spans="2:6" x14ac:dyDescent="0.25">
      <c r="B15" s="15" t="s">
        <v>15</v>
      </c>
      <c r="C15" s="16">
        <v>0</v>
      </c>
      <c r="D15" s="16">
        <v>138202</v>
      </c>
      <c r="E15" s="16">
        <v>46071.31</v>
      </c>
      <c r="F15" s="26">
        <f t="shared" si="0"/>
        <v>0.3333621076395421</v>
      </c>
    </row>
    <row r="16" spans="2:6" x14ac:dyDescent="0.25">
      <c r="B16" s="15" t="s">
        <v>16</v>
      </c>
      <c r="C16" s="16">
        <v>0</v>
      </c>
      <c r="D16" s="16">
        <v>39426</v>
      </c>
      <c r="E16" s="16">
        <v>11246</v>
      </c>
      <c r="F16" s="26">
        <f t="shared" si="0"/>
        <v>0.2852432405011921</v>
      </c>
    </row>
    <row r="17" spans="2:6" x14ac:dyDescent="0.25">
      <c r="B17" s="15" t="s">
        <v>17</v>
      </c>
      <c r="C17" s="16">
        <v>0</v>
      </c>
      <c r="D17" s="16">
        <v>71645</v>
      </c>
      <c r="E17" s="16">
        <v>23097.75</v>
      </c>
      <c r="F17" s="26">
        <f t="shared" si="0"/>
        <v>0.32239165329052971</v>
      </c>
    </row>
    <row r="18" spans="2:6" x14ac:dyDescent="0.25">
      <c r="B18" s="15" t="s">
        <v>18</v>
      </c>
      <c r="C18" s="16">
        <v>0</v>
      </c>
      <c r="D18" s="16">
        <v>29229</v>
      </c>
      <c r="E18" s="16">
        <v>17824</v>
      </c>
      <c r="F18" s="26">
        <f t="shared" si="0"/>
        <v>0.60980533032262474</v>
      </c>
    </row>
    <row r="19" spans="2:6" x14ac:dyDescent="0.25">
      <c r="B19" s="15" t="s">
        <v>21</v>
      </c>
      <c r="C19" s="16">
        <v>0</v>
      </c>
      <c r="D19" s="16">
        <v>3000</v>
      </c>
      <c r="E19" s="16">
        <v>3000</v>
      </c>
      <c r="F19" s="26">
        <f t="shared" si="0"/>
        <v>1</v>
      </c>
    </row>
    <row r="20" spans="2:6" x14ac:dyDescent="0.25">
      <c r="B20" s="15" t="s">
        <v>19</v>
      </c>
      <c r="C20" s="16">
        <v>6315313</v>
      </c>
      <c r="D20" s="16">
        <v>14920542</v>
      </c>
      <c r="E20" s="16">
        <v>4026490.959999999</v>
      </c>
      <c r="F20" s="26">
        <f t="shared" si="0"/>
        <v>0.269862244950619</v>
      </c>
    </row>
    <row r="21" spans="2:6" x14ac:dyDescent="0.25">
      <c r="B21" s="17" t="s">
        <v>20</v>
      </c>
      <c r="C21" s="18">
        <v>37716431</v>
      </c>
      <c r="D21" s="18">
        <v>51004538</v>
      </c>
      <c r="E21" s="18">
        <v>27626393.310000002</v>
      </c>
      <c r="F21" s="27">
        <f t="shared" si="0"/>
        <v>0.54164579061572915</v>
      </c>
    </row>
    <row r="22" spans="2:6" x14ac:dyDescent="0.25">
      <c r="B22" s="2" t="s">
        <v>23</v>
      </c>
      <c r="C22" s="3">
        <f>SUM(C23:C23)</f>
        <v>0</v>
      </c>
      <c r="D22" s="3">
        <f>SUM(D23:D23)</f>
        <v>3000000</v>
      </c>
      <c r="E22" s="3">
        <f>SUM(E23:E23)</f>
        <v>0</v>
      </c>
      <c r="F22" s="6">
        <f t="shared" ref="F22:F23" si="2">E22/D22</f>
        <v>0</v>
      </c>
    </row>
    <row r="23" spans="2:6" x14ac:dyDescent="0.25">
      <c r="B23" s="41" t="s">
        <v>19</v>
      </c>
      <c r="C23" s="14">
        <v>0</v>
      </c>
      <c r="D23" s="14">
        <v>3000000</v>
      </c>
      <c r="E23" s="14">
        <v>0</v>
      </c>
      <c r="F23" s="25">
        <f t="shared" si="2"/>
        <v>0</v>
      </c>
    </row>
    <row r="24" spans="2:6" x14ac:dyDescent="0.25">
      <c r="B24" s="2" t="s">
        <v>4</v>
      </c>
      <c r="C24" s="3">
        <f>+SUM(C25:C26)</f>
        <v>2292838</v>
      </c>
      <c r="D24" s="3">
        <f>+SUM(D25:D26)</f>
        <v>2597126</v>
      </c>
      <c r="E24" s="3">
        <f>+SUM(E25:E26)</f>
        <v>223248.59</v>
      </c>
      <c r="F24" s="6">
        <f t="shared" si="0"/>
        <v>8.5959861015599548E-2</v>
      </c>
    </row>
    <row r="25" spans="2:6" x14ac:dyDescent="0.25">
      <c r="B25" s="13" t="s">
        <v>19</v>
      </c>
      <c r="C25" s="14">
        <v>2266573</v>
      </c>
      <c r="D25" s="14">
        <v>2345315</v>
      </c>
      <c r="E25" s="14">
        <v>34473.5</v>
      </c>
      <c r="F25" s="25">
        <f t="shared" si="0"/>
        <v>1.469887840226153E-2</v>
      </c>
    </row>
    <row r="26" spans="2:6" x14ac:dyDescent="0.25">
      <c r="B26" s="15" t="s">
        <v>20</v>
      </c>
      <c r="C26" s="16">
        <v>26265</v>
      </c>
      <c r="D26" s="16">
        <v>251811</v>
      </c>
      <c r="E26" s="16">
        <v>188775.09</v>
      </c>
      <c r="F26" s="26">
        <f t="shared" si="0"/>
        <v>0.74966975231423572</v>
      </c>
    </row>
    <row r="27" spans="2:6" x14ac:dyDescent="0.25">
      <c r="B27" s="2" t="s">
        <v>5</v>
      </c>
      <c r="C27" s="3">
        <f>+SUM(C28:C31)</f>
        <v>1916019</v>
      </c>
      <c r="D27" s="3">
        <f>+SUM(D28:D31)</f>
        <v>14006839</v>
      </c>
      <c r="E27" s="3">
        <f>+SUM(E28:E31)</f>
        <v>3904042.3199999994</v>
      </c>
      <c r="F27" s="6">
        <f t="shared" si="0"/>
        <v>0.27872400903587163</v>
      </c>
    </row>
    <row r="28" spans="2:6" x14ac:dyDescent="0.25">
      <c r="B28" s="13" t="s">
        <v>12</v>
      </c>
      <c r="C28" s="14">
        <v>0</v>
      </c>
      <c r="D28" s="14">
        <v>1000</v>
      </c>
      <c r="E28" s="14">
        <v>0</v>
      </c>
      <c r="F28" s="25">
        <f t="shared" si="0"/>
        <v>0</v>
      </c>
    </row>
    <row r="29" spans="2:6" x14ac:dyDescent="0.25">
      <c r="B29" s="15" t="s">
        <v>14</v>
      </c>
      <c r="C29" s="16">
        <v>0</v>
      </c>
      <c r="D29" s="16">
        <v>500</v>
      </c>
      <c r="E29" s="16">
        <v>0</v>
      </c>
      <c r="F29" s="26">
        <f t="shared" si="0"/>
        <v>0</v>
      </c>
    </row>
    <row r="30" spans="2:6" x14ac:dyDescent="0.25">
      <c r="B30" s="15" t="s">
        <v>19</v>
      </c>
      <c r="C30" s="16">
        <v>1219223</v>
      </c>
      <c r="D30" s="16">
        <v>10783253</v>
      </c>
      <c r="E30" s="16">
        <v>869376.97</v>
      </c>
      <c r="F30" s="26">
        <f t="shared" si="0"/>
        <v>8.0622885320413049E-2</v>
      </c>
    </row>
    <row r="31" spans="2:6" x14ac:dyDescent="0.25">
      <c r="B31" s="15" t="s">
        <v>20</v>
      </c>
      <c r="C31" s="16">
        <v>696796</v>
      </c>
      <c r="D31" s="16">
        <v>3222086</v>
      </c>
      <c r="E31" s="16">
        <v>3034665.3499999996</v>
      </c>
      <c r="F31" s="26">
        <f t="shared" si="0"/>
        <v>0.94183251160893899</v>
      </c>
    </row>
    <row r="32" spans="2:6" x14ac:dyDescent="0.25">
      <c r="B32" s="4" t="s">
        <v>8</v>
      </c>
      <c r="C32" s="5">
        <f>+C27+C24+C10+C8+C6+C22</f>
        <v>49310401</v>
      </c>
      <c r="D32" s="5">
        <f t="shared" ref="D32:E32" si="3">+D27+D24+D10+D8+D6+D22</f>
        <v>87620226</v>
      </c>
      <c r="E32" s="5">
        <f t="shared" si="3"/>
        <v>36205995.57</v>
      </c>
      <c r="F32" s="7">
        <f t="shared" si="0"/>
        <v>0.41321504432093109</v>
      </c>
    </row>
    <row r="33" spans="2:2" x14ac:dyDescent="0.25">
      <c r="B33" s="1" t="s">
        <v>30</v>
      </c>
    </row>
    <row r="34" spans="2:2" x14ac:dyDescent="0.25">
      <c r="B34" s="1" t="s">
        <v>32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68.140625" customWidth="1"/>
    <col min="5" max="5" width="14.7109375" customWidth="1"/>
  </cols>
  <sheetData>
    <row r="2" spans="2:6" ht="70.5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t="s">
        <v>26</v>
      </c>
    </row>
    <row r="5" spans="2:6" ht="45" customHeight="1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5</v>
      </c>
      <c r="C6" s="3">
        <f>+SUM(C7:C9)</f>
        <v>28656068</v>
      </c>
      <c r="D6" s="3">
        <f t="shared" ref="D6:E6" si="0">+SUM(D7:D9)</f>
        <v>31005460</v>
      </c>
      <c r="E6" s="3">
        <f t="shared" si="0"/>
        <v>10361192.450000003</v>
      </c>
      <c r="F6" s="6">
        <f>E6/D6</f>
        <v>0.33417315692139393</v>
      </c>
    </row>
    <row r="7" spans="2:6" x14ac:dyDescent="0.25">
      <c r="B7" s="13" t="s">
        <v>11</v>
      </c>
      <c r="C7" s="14">
        <v>7506078</v>
      </c>
      <c r="D7" s="14">
        <v>6071905</v>
      </c>
      <c r="E7" s="14">
        <v>235065.31</v>
      </c>
      <c r="F7" s="44">
        <f>E7/D7</f>
        <v>3.8713601415041904E-2</v>
      </c>
    </row>
    <row r="8" spans="2:6" x14ac:dyDescent="0.25">
      <c r="B8" s="42" t="s">
        <v>12</v>
      </c>
      <c r="C8" s="43">
        <v>21149990</v>
      </c>
      <c r="D8" s="43">
        <v>24839006</v>
      </c>
      <c r="E8" s="43">
        <v>10126127.140000002</v>
      </c>
      <c r="F8" s="45">
        <f>E8/D8</f>
        <v>0.4076703850387573</v>
      </c>
    </row>
    <row r="9" spans="2:6" x14ac:dyDescent="0.25">
      <c r="B9" s="17" t="s">
        <v>20</v>
      </c>
      <c r="C9" s="18">
        <v>0</v>
      </c>
      <c r="D9" s="18">
        <v>94549</v>
      </c>
      <c r="E9" s="18">
        <v>0</v>
      </c>
      <c r="F9" s="46">
        <f>E9/D9</f>
        <v>0</v>
      </c>
    </row>
    <row r="10" spans="2:6" x14ac:dyDescent="0.25">
      <c r="B10" s="4" t="s">
        <v>8</v>
      </c>
      <c r="C10" s="5">
        <f>+C6</f>
        <v>28656068</v>
      </c>
      <c r="D10" s="5">
        <f t="shared" ref="D10:E10" si="1">+D6</f>
        <v>31005460</v>
      </c>
      <c r="E10" s="5">
        <f t="shared" si="1"/>
        <v>10361192.450000003</v>
      </c>
      <c r="F10" s="7">
        <f>E10/D10</f>
        <v>0.33417315692139393</v>
      </c>
    </row>
    <row r="11" spans="2:6" x14ac:dyDescent="0.25">
      <c r="B11" s="1" t="s">
        <v>30</v>
      </c>
    </row>
    <row r="12" spans="2:6" x14ac:dyDescent="0.25">
      <c r="B12" s="1" t="s">
        <v>32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t="s">
        <v>25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2</v>
      </c>
      <c r="C6" s="3">
        <f>SUM(C7:C10)</f>
        <v>0</v>
      </c>
      <c r="D6" s="3">
        <f>SUM(D7:D10)</f>
        <v>5899416</v>
      </c>
      <c r="E6" s="3">
        <f>SUM(E7:E10)</f>
        <v>3234303.9900000007</v>
      </c>
      <c r="F6" s="6">
        <f t="shared" ref="F6:F15" si="0">E6/D6</f>
        <v>0.54824138355389762</v>
      </c>
    </row>
    <row r="7" spans="2:6" x14ac:dyDescent="0.25">
      <c r="B7" s="28" t="s">
        <v>11</v>
      </c>
      <c r="C7" s="14">
        <v>0</v>
      </c>
      <c r="D7" s="14">
        <v>5072</v>
      </c>
      <c r="E7" s="14">
        <v>0</v>
      </c>
      <c r="F7" s="25">
        <f t="shared" si="0"/>
        <v>0</v>
      </c>
    </row>
    <row r="8" spans="2:6" x14ac:dyDescent="0.25">
      <c r="B8" s="29" t="s">
        <v>13</v>
      </c>
      <c r="C8" s="16">
        <v>0</v>
      </c>
      <c r="D8" s="16">
        <v>5256028</v>
      </c>
      <c r="E8" s="16">
        <v>3084953.6900000009</v>
      </c>
      <c r="F8" s="26">
        <f t="shared" si="0"/>
        <v>0.58693631198311746</v>
      </c>
    </row>
    <row r="9" spans="2:6" x14ac:dyDescent="0.25">
      <c r="B9" s="29" t="s">
        <v>19</v>
      </c>
      <c r="C9" s="16">
        <v>0</v>
      </c>
      <c r="D9" s="16">
        <v>586248</v>
      </c>
      <c r="E9" s="16">
        <v>149350.29999999999</v>
      </c>
      <c r="F9" s="26">
        <f t="shared" si="0"/>
        <v>0.25475617827267638</v>
      </c>
    </row>
    <row r="10" spans="2:6" x14ac:dyDescent="0.25">
      <c r="B10" s="29" t="s">
        <v>20</v>
      </c>
      <c r="C10" s="16">
        <v>0</v>
      </c>
      <c r="D10" s="16">
        <v>52068</v>
      </c>
      <c r="E10" s="16">
        <v>0</v>
      </c>
      <c r="F10" s="26">
        <f t="shared" si="0"/>
        <v>0</v>
      </c>
    </row>
    <row r="11" spans="2:6" x14ac:dyDescent="0.25">
      <c r="B11" s="2" t="s">
        <v>5</v>
      </c>
      <c r="C11" s="3">
        <f>SUM(C12:C14)</f>
        <v>0</v>
      </c>
      <c r="D11" s="3">
        <f>SUM(D12:D14)</f>
        <v>2731509</v>
      </c>
      <c r="E11" s="3">
        <f>SUM(E12:E14)</f>
        <v>938853.02999999991</v>
      </c>
      <c r="F11" s="6">
        <f t="shared" si="0"/>
        <v>0.34371222280431801</v>
      </c>
    </row>
    <row r="12" spans="2:6" x14ac:dyDescent="0.25">
      <c r="B12" s="28" t="s">
        <v>13</v>
      </c>
      <c r="C12" s="14">
        <v>0</v>
      </c>
      <c r="D12" s="14">
        <v>837903</v>
      </c>
      <c r="E12" s="14">
        <v>715931.95</v>
      </c>
      <c r="F12" s="25">
        <f t="shared" si="0"/>
        <v>0.8544329713582598</v>
      </c>
    </row>
    <row r="13" spans="2:6" x14ac:dyDescent="0.25">
      <c r="B13" s="29" t="s">
        <v>17</v>
      </c>
      <c r="C13" s="16">
        <v>0</v>
      </c>
      <c r="D13" s="16">
        <v>811625</v>
      </c>
      <c r="E13" s="16">
        <v>43021.08</v>
      </c>
      <c r="F13" s="26">
        <f t="shared" ref="F13:F14" si="1">E13/D13</f>
        <v>5.3006105036192824E-2</v>
      </c>
    </row>
    <row r="14" spans="2:6" x14ac:dyDescent="0.25">
      <c r="B14" s="29" t="s">
        <v>20</v>
      </c>
      <c r="C14" s="16">
        <v>0</v>
      </c>
      <c r="D14" s="16">
        <v>1081981</v>
      </c>
      <c r="E14" s="16">
        <v>179900</v>
      </c>
      <c r="F14" s="26">
        <f t="shared" si="1"/>
        <v>0.16626909344988497</v>
      </c>
    </row>
    <row r="15" spans="2:6" x14ac:dyDescent="0.25">
      <c r="B15" s="4" t="s">
        <v>8</v>
      </c>
      <c r="C15" s="5">
        <f>+C11+C6</f>
        <v>0</v>
      </c>
      <c r="D15" s="5">
        <f t="shared" ref="D15:E15" si="2">+D11+D6</f>
        <v>8630925</v>
      </c>
      <c r="E15" s="5">
        <f t="shared" si="2"/>
        <v>4173157.0200000005</v>
      </c>
      <c r="F15" s="48">
        <f t="shared" si="0"/>
        <v>0.48351214035575568</v>
      </c>
    </row>
    <row r="16" spans="2:6" x14ac:dyDescent="0.25">
      <c r="B16" s="1" t="s">
        <v>30</v>
      </c>
    </row>
    <row r="17" spans="2:2" x14ac:dyDescent="0.25">
      <c r="B17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t="s">
        <v>24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5</v>
      </c>
      <c r="C6" s="3">
        <f>SUM(C7:C7)</f>
        <v>500000000</v>
      </c>
      <c r="D6" s="3">
        <f>SUM(D7:D7)</f>
        <v>207235568</v>
      </c>
      <c r="E6" s="3">
        <f>SUM(E7:E7)</f>
        <v>0</v>
      </c>
      <c r="F6" s="6">
        <f t="shared" ref="F6:F8" si="0">E6/D6</f>
        <v>0</v>
      </c>
    </row>
    <row r="7" spans="2:6" x14ac:dyDescent="0.25">
      <c r="B7" s="47" t="s">
        <v>20</v>
      </c>
      <c r="C7" s="14">
        <v>500000000</v>
      </c>
      <c r="D7" s="14">
        <v>207235568</v>
      </c>
      <c r="E7" s="14">
        <v>0</v>
      </c>
      <c r="F7" s="25">
        <f t="shared" si="0"/>
        <v>0</v>
      </c>
    </row>
    <row r="8" spans="2:6" x14ac:dyDescent="0.25">
      <c r="B8" s="4" t="s">
        <v>8</v>
      </c>
      <c r="C8" s="5">
        <f>+C7</f>
        <v>500000000</v>
      </c>
      <c r="D8" s="5">
        <f t="shared" ref="D8:E8" si="1">+D7</f>
        <v>207235568</v>
      </c>
      <c r="E8" s="5">
        <f t="shared" si="1"/>
        <v>0</v>
      </c>
      <c r="F8" s="48">
        <f t="shared" si="0"/>
        <v>0</v>
      </c>
    </row>
    <row r="9" spans="2:6" x14ac:dyDescent="0.25">
      <c r="B9" s="1" t="s">
        <v>30</v>
      </c>
    </row>
    <row r="10" spans="2:6" x14ac:dyDescent="0.25">
      <c r="B10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2015-08-13T14:54:21Z</dcterms:modified>
</cp:coreProperties>
</file>