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310"/>
  </bookViews>
  <sheets>
    <sheet name="TODA FUENTE" sheetId="1" r:id="rId1"/>
    <sheet name="RO" sheetId="2" r:id="rId2"/>
    <sheet name="RDR" sheetId="3" r:id="rId3"/>
    <sheet name="ROOC" sheetId="4" r:id="rId4"/>
    <sheet name="DYT" sheetId="5" r:id="rId5"/>
    <sheet name="RD" sheetId="6" r:id="rId6"/>
  </sheets>
  <definedNames>
    <definedName name="_xlnm.Print_Area" localSheetId="4">DYT!$B$2:$F$16</definedName>
    <definedName name="_xlnm.Print_Area" localSheetId="5">RD!$B$2:$F$9</definedName>
    <definedName name="_xlnm.Print_Area" localSheetId="2">RDR!$B$2:$F$33</definedName>
    <definedName name="_xlnm.Print_Area" localSheetId="1">RO!$B$2:$F$57</definedName>
    <definedName name="_xlnm.Print_Area" localSheetId="3">ROOC!$B$2:$F$11</definedName>
    <definedName name="_xlnm.Print_Area" localSheetId="0">'TODA FUENTE'!$B$2:$F$57</definedName>
  </definedNames>
  <calcPr calcId="145621"/>
</workbook>
</file>

<file path=xl/calcChain.xml><?xml version="1.0" encoding="utf-8"?>
<calcChain xmlns="http://schemas.openxmlformats.org/spreadsheetml/2006/main">
  <c r="F7" i="6" l="1"/>
  <c r="F14" i="5"/>
  <c r="F13" i="5"/>
  <c r="F12" i="5"/>
  <c r="F10" i="5"/>
  <c r="F9" i="5"/>
  <c r="F8" i="5"/>
  <c r="F7" i="5"/>
  <c r="F9" i="4"/>
  <c r="F8" i="4"/>
  <c r="F7" i="4"/>
  <c r="F31" i="3"/>
  <c r="F30" i="3"/>
  <c r="F29" i="3"/>
  <c r="F28" i="3"/>
  <c r="F26" i="3"/>
  <c r="F25" i="3"/>
  <c r="F23" i="3"/>
  <c r="F21" i="3"/>
  <c r="F20" i="3"/>
  <c r="F19" i="3"/>
  <c r="F18" i="3"/>
  <c r="F17" i="3"/>
  <c r="F16" i="3"/>
  <c r="F15" i="3"/>
  <c r="F14" i="3"/>
  <c r="F13" i="3"/>
  <c r="F12" i="3"/>
  <c r="F11" i="3"/>
  <c r="F9" i="3"/>
  <c r="F7" i="3"/>
  <c r="C20" i="1" l="1"/>
  <c r="D20" i="1"/>
  <c r="E20" i="1"/>
  <c r="C11" i="5" l="1"/>
  <c r="D11" i="5"/>
  <c r="E11" i="5"/>
  <c r="F11" i="5" s="1"/>
  <c r="F49" i="2" l="1"/>
  <c r="F49" i="1"/>
  <c r="E22" i="3" l="1"/>
  <c r="F22" i="3" s="1"/>
  <c r="D22" i="3"/>
  <c r="C22" i="3"/>
  <c r="F35" i="2"/>
  <c r="F34" i="2"/>
  <c r="E33" i="2"/>
  <c r="D33" i="2"/>
  <c r="C33" i="2"/>
  <c r="F35" i="1"/>
  <c r="E33" i="1"/>
  <c r="D33" i="1"/>
  <c r="C33" i="1"/>
  <c r="E8" i="6" l="1"/>
  <c r="F8" i="6" s="1"/>
  <c r="D8" i="6"/>
  <c r="C8" i="6"/>
  <c r="E6" i="6"/>
  <c r="F6" i="6" s="1"/>
  <c r="D6" i="6"/>
  <c r="C6" i="6"/>
  <c r="C44" i="2"/>
  <c r="F40" i="2"/>
  <c r="D44" i="2"/>
  <c r="F28" i="2"/>
  <c r="F55" i="2" l="1"/>
  <c r="F54" i="2"/>
  <c r="F53" i="2"/>
  <c r="F52" i="2"/>
  <c r="F51" i="2"/>
  <c r="F50" i="2"/>
  <c r="F48" i="2"/>
  <c r="F47" i="2"/>
  <c r="F46" i="2"/>
  <c r="F45" i="2"/>
  <c r="F43" i="2"/>
  <c r="F42" i="2"/>
  <c r="F41" i="2"/>
  <c r="F39" i="2"/>
  <c r="F38" i="2"/>
  <c r="F37" i="2"/>
  <c r="F32" i="2"/>
  <c r="F31" i="2"/>
  <c r="F30" i="2"/>
  <c r="F29" i="2"/>
  <c r="F27" i="2"/>
  <c r="F26" i="2"/>
  <c r="F25" i="2"/>
  <c r="F24" i="2"/>
  <c r="F23" i="2"/>
  <c r="F22" i="2"/>
  <c r="F21" i="2"/>
  <c r="F19" i="2"/>
  <c r="F18" i="2"/>
  <c r="F16" i="2"/>
  <c r="F15" i="2"/>
  <c r="F14" i="2"/>
  <c r="F13" i="2"/>
  <c r="F12" i="2"/>
  <c r="F11" i="2"/>
  <c r="F10" i="2"/>
  <c r="F9" i="2"/>
  <c r="F8" i="2"/>
  <c r="F7" i="2"/>
  <c r="F55" i="1"/>
  <c r="F54" i="1"/>
  <c r="F53" i="1"/>
  <c r="F52" i="1"/>
  <c r="F51" i="1"/>
  <c r="F50" i="1"/>
  <c r="F48" i="1"/>
  <c r="F47" i="1"/>
  <c r="F46" i="1"/>
  <c r="F45" i="1"/>
  <c r="F43" i="1"/>
  <c r="F42" i="1"/>
  <c r="F41" i="1"/>
  <c r="F40" i="1"/>
  <c r="F39" i="1"/>
  <c r="F38" i="1"/>
  <c r="F37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6" i="1"/>
  <c r="F15" i="1"/>
  <c r="F14" i="1"/>
  <c r="F13" i="1"/>
  <c r="F12" i="1"/>
  <c r="F11" i="1"/>
  <c r="F10" i="1"/>
  <c r="F9" i="1"/>
  <c r="F8" i="1"/>
  <c r="F7" i="1"/>
  <c r="F33" i="1" l="1"/>
  <c r="C36" i="1" l="1"/>
  <c r="D36" i="1"/>
  <c r="E36" i="1"/>
  <c r="F36" i="1" l="1"/>
  <c r="E6" i="5" l="1"/>
  <c r="F6" i="5" s="1"/>
  <c r="D6" i="5"/>
  <c r="C6" i="5"/>
  <c r="E44" i="1"/>
  <c r="D44" i="1"/>
  <c r="E17" i="1"/>
  <c r="D17" i="1"/>
  <c r="C17" i="1"/>
  <c r="C44" i="1"/>
  <c r="F44" i="1" l="1"/>
  <c r="F17" i="1"/>
  <c r="C15" i="5"/>
  <c r="D15" i="5"/>
  <c r="F20" i="1"/>
  <c r="E15" i="5"/>
  <c r="E6" i="4"/>
  <c r="D6" i="4"/>
  <c r="D10" i="4" s="1"/>
  <c r="C6" i="4"/>
  <c r="C10" i="4" s="1"/>
  <c r="E27" i="3"/>
  <c r="F27" i="3" s="1"/>
  <c r="D27" i="3"/>
  <c r="C27" i="3"/>
  <c r="E24" i="3"/>
  <c r="F24" i="3" s="1"/>
  <c r="D24" i="3"/>
  <c r="C24" i="3"/>
  <c r="E10" i="3"/>
  <c r="F10" i="3" s="1"/>
  <c r="D10" i="3"/>
  <c r="C10" i="3"/>
  <c r="E8" i="3"/>
  <c r="F8" i="3" s="1"/>
  <c r="D8" i="3"/>
  <c r="C8" i="3"/>
  <c r="E6" i="3"/>
  <c r="F6" i="3" s="1"/>
  <c r="D6" i="3"/>
  <c r="C6" i="3"/>
  <c r="E44" i="2"/>
  <c r="E36" i="2"/>
  <c r="D36" i="2"/>
  <c r="C36" i="2"/>
  <c r="F33" i="2"/>
  <c r="E20" i="2"/>
  <c r="D20" i="2"/>
  <c r="C20" i="2"/>
  <c r="E17" i="2"/>
  <c r="D17" i="2"/>
  <c r="C17" i="2"/>
  <c r="E6" i="2"/>
  <c r="D6" i="2"/>
  <c r="C6" i="2"/>
  <c r="E6" i="1"/>
  <c r="E56" i="1" s="1"/>
  <c r="D6" i="1"/>
  <c r="D56" i="1" s="1"/>
  <c r="C6" i="1"/>
  <c r="C56" i="1" s="1"/>
  <c r="F15" i="5" l="1"/>
  <c r="E10" i="4"/>
  <c r="F10" i="4" s="1"/>
  <c r="F6" i="4"/>
  <c r="C56" i="2"/>
  <c r="D56" i="2"/>
  <c r="C32" i="3"/>
  <c r="F44" i="2"/>
  <c r="E56" i="2"/>
  <c r="F36" i="2"/>
  <c r="F6" i="2"/>
  <c r="D32" i="3"/>
  <c r="E32" i="3"/>
  <c r="F20" i="2"/>
  <c r="F17" i="2"/>
  <c r="F56" i="1"/>
  <c r="F6" i="1"/>
  <c r="F32" i="3" l="1"/>
  <c r="F56" i="2"/>
</calcChain>
</file>

<file path=xl/sharedStrings.xml><?xml version="1.0" encoding="utf-8"?>
<sst xmlns="http://schemas.openxmlformats.org/spreadsheetml/2006/main" count="201" uniqueCount="34">
  <si>
    <t>1. PERSONAL Y OBLIGACIONES SOCIALES</t>
  </si>
  <si>
    <t>2. PENSIONES Y OTRAS PRESTACIONES SOCIALES</t>
  </si>
  <si>
    <t>3. BIENES Y SERVICIOS</t>
  </si>
  <si>
    <t>4. DONACIONES Y TRANSFERENCIAS</t>
  </si>
  <si>
    <t>5. OTROS GASTOS</t>
  </si>
  <si>
    <t>6. ADQUISICION DE ACTIVOS NO FINANCIEROS</t>
  </si>
  <si>
    <t>PIA</t>
  </si>
  <si>
    <t>PIM</t>
  </si>
  <si>
    <t>TOTAL</t>
  </si>
  <si>
    <t>GENERICAS DE GASTOS / PROGRAMAS PRESUPUESTALES</t>
  </si>
  <si>
    <t>%
DE EJECUCION</t>
  </si>
  <si>
    <t>0001  PROGRAMA ARTICULADO NUTRICIONAL</t>
  </si>
  <si>
    <t>0002  SALUD MATERNO NEONATAL</t>
  </si>
  <si>
    <t>0016  TBC-VIH/SIDA</t>
  </si>
  <si>
    <t>0017  ENFERMEDADES METAXENICAS Y ZOONOSIS</t>
  </si>
  <si>
    <t>0018  ENFERMEDADES NO TRANSMISIBLES</t>
  </si>
  <si>
    <t>0024  PREVENCION Y CONTROL DEL CANCER</t>
  </si>
  <si>
    <t>0068  REDUCCION DE VULNERABILIDAD Y ATENCION DE EMERGENCIAS POR DESASTRES</t>
  </si>
  <si>
    <t>0104  REDUCCION DE LA MORTALIDAD POR EMERGENCIAS Y URGENCIAS MEDICAS</t>
  </si>
  <si>
    <t>9001  ACCIONES CENTRALES</t>
  </si>
  <si>
    <t>9002  ASIGNACIONES PRESUPUESTARIAS QUE NO RESULTAN EN PRODUCTOS</t>
  </si>
  <si>
    <t>0129  PREVENCION Y MANEJO DE CONDICIONES SECUNDARIAS DE SALUD EN PERSONAS CON DISCAPACIDAD</t>
  </si>
  <si>
    <t>0131  CONTROL Y PREVENCION EN SALUD MENTAL</t>
  </si>
  <si>
    <t>4  DONACIONES Y TRANSFERENCIAS</t>
  </si>
  <si>
    <t>FUENTE RECURSOS DETERMINADOS</t>
  </si>
  <si>
    <t>FUENTE: DONACIONES Y TRANSFERENCIAS</t>
  </si>
  <si>
    <t>FUENTE: RECURSOS POR OPERACIONES OFICIALES DE CREDITO</t>
  </si>
  <si>
    <t>FUENTE: RECURSOS DIRECTAMENTE RECAUDADOS</t>
  </si>
  <si>
    <t>FUENTE: RECURSOS ORDINARIOS</t>
  </si>
  <si>
    <t>TODA FUENTE DE FINANCIAMIENTO</t>
  </si>
  <si>
    <t>*/ La Ejecución se encuentra en la Fase de Devengado, la cual para el 2015 solo se tiene a cargo (04) Unidades Ejecutoras en el Pliego</t>
  </si>
  <si>
    <t>DEVENGADO
AL 30.09.15
(*/)</t>
  </si>
  <si>
    <t>Fuente:  Base de Datos MEF al cierre del mes de Setiembre</t>
  </si>
  <si>
    <t>EJECUCION DE LOS PROGRAMAS PRESUPUESTALES AL MES DE SETIEMBRE DEL AÑO FISCAL 2015 
DEL PLIEGO 011 MINSA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</si>
</sst>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vertical="center"/>
    </xf>
    <xf numFmtId="3" fontId="3" fillId="3" borderId="2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vertical="center"/>
    </xf>
    <xf numFmtId="3" fontId="3" fillId="3" borderId="1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 wrapText="1"/>
    </xf>
    <xf numFmtId="0" fontId="4" fillId="0" borderId="0" xfId="3" applyAlignment="1">
      <alignment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3" fontId="4" fillId="0" borderId="6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vertical="center"/>
    </xf>
    <xf numFmtId="3" fontId="2" fillId="0" borderId="4" xfId="2" applyNumberFormat="1" applyBorder="1" applyAlignment="1">
      <alignment horizontal="left" vertical="center" indent="4"/>
    </xf>
    <xf numFmtId="3" fontId="2" fillId="0" borderId="4" xfId="2" applyNumberFormat="1" applyBorder="1" applyAlignment="1">
      <alignment vertical="center"/>
    </xf>
    <xf numFmtId="3" fontId="2" fillId="0" borderId="5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vertical="center"/>
    </xf>
    <xf numFmtId="3" fontId="2" fillId="0" borderId="6" xfId="2" applyNumberFormat="1" applyBorder="1" applyAlignment="1">
      <alignment horizontal="left" vertical="center" indent="4"/>
    </xf>
    <xf numFmtId="3" fontId="2" fillId="0" borderId="6" xfId="2" applyNumberFormat="1" applyBorder="1" applyAlignment="1">
      <alignment vertical="center"/>
    </xf>
    <xf numFmtId="3" fontId="4" fillId="0" borderId="4" xfId="3" applyNumberFormat="1" applyBorder="1" applyAlignment="1">
      <alignment horizontal="left" vertical="center" indent="4"/>
    </xf>
    <xf numFmtId="3" fontId="4" fillId="0" borderId="5" xfId="3" applyNumberFormat="1" applyBorder="1" applyAlignment="1">
      <alignment horizontal="left" vertical="center" indent="4"/>
    </xf>
    <xf numFmtId="3" fontId="0" fillId="0" borderId="0" xfId="0" applyNumberFormat="1" applyAlignment="1">
      <alignment vertical="center"/>
    </xf>
    <xf numFmtId="164" fontId="3" fillId="2" borderId="1" xfId="1" applyNumberFormat="1" applyFont="1" applyFill="1" applyBorder="1" applyAlignment="1">
      <alignment horizontal="right" vertical="center"/>
    </xf>
    <xf numFmtId="164" fontId="2" fillId="0" borderId="4" xfId="1" applyNumberFormat="1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164" fontId="0" fillId="0" borderId="6" xfId="1" applyNumberFormat="1" applyFont="1" applyBorder="1" applyAlignment="1">
      <alignment horizontal="right" vertical="center"/>
    </xf>
    <xf numFmtId="3" fontId="2" fillId="0" borderId="4" xfId="3" applyNumberFormat="1" applyFont="1" applyBorder="1" applyAlignment="1">
      <alignment horizontal="left" vertical="center" indent="3"/>
    </xf>
    <xf numFmtId="3" fontId="4" fillId="0" borderId="7" xfId="3" applyNumberFormat="1" applyBorder="1" applyAlignment="1">
      <alignment horizontal="left" vertical="center" indent="3"/>
    </xf>
    <xf numFmtId="3" fontId="4" fillId="0" borderId="7" xfId="3" applyNumberFormat="1" applyBorder="1" applyAlignment="1">
      <alignment vertical="center"/>
    </xf>
    <xf numFmtId="3" fontId="2" fillId="0" borderId="4" xfId="3" applyNumberFormat="1" applyFont="1" applyBorder="1" applyAlignment="1">
      <alignment horizontal="left" vertical="center" indent="4"/>
    </xf>
    <xf numFmtId="164" fontId="0" fillId="0" borderId="4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9" fontId="4" fillId="0" borderId="4" xfId="1" applyFont="1" applyBorder="1" applyAlignment="1">
      <alignment horizontal="right" vertical="center"/>
    </xf>
    <xf numFmtId="9" fontId="4" fillId="0" borderId="7" xfId="1" applyFont="1" applyBorder="1" applyAlignment="1">
      <alignment horizontal="right" vertical="center"/>
    </xf>
    <xf numFmtId="9" fontId="4" fillId="0" borderId="6" xfId="1" applyFont="1" applyBorder="1" applyAlignment="1">
      <alignment horizontal="right" vertical="center"/>
    </xf>
    <xf numFmtId="9" fontId="3" fillId="3" borderId="1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9"/>
  <sheetViews>
    <sheetView showGridLines="0" tabSelected="1" zoomScaleNormal="100" workbookViewId="0">
      <selection activeCell="B5" sqref="B5"/>
    </sheetView>
  </sheetViews>
  <sheetFormatPr baseColWidth="10" defaultRowHeight="15" x14ac:dyDescent="0.25"/>
  <cols>
    <col min="1" max="1" width="11.42578125" style="1"/>
    <col min="2" max="2" width="85.28515625" style="1" bestFit="1" customWidth="1"/>
    <col min="3" max="4" width="12.7109375" style="1" bestFit="1" customWidth="1"/>
    <col min="5" max="5" width="14.7109375" style="1" customWidth="1"/>
    <col min="6" max="6" width="11.42578125" style="31"/>
    <col min="7" max="16384" width="11.42578125" style="1"/>
  </cols>
  <sheetData>
    <row r="2" spans="2:6" ht="51.75" customHeight="1" x14ac:dyDescent="0.25">
      <c r="B2" s="47" t="s">
        <v>33</v>
      </c>
      <c r="C2" s="47"/>
      <c r="D2" s="47"/>
      <c r="E2" s="47"/>
      <c r="F2" s="47"/>
    </row>
    <row r="4" spans="2:6" x14ac:dyDescent="0.25">
      <c r="B4" s="1" t="s">
        <v>29</v>
      </c>
    </row>
    <row r="5" spans="2:6" ht="38.25" x14ac:dyDescent="0.25">
      <c r="B5" s="6" t="s">
        <v>9</v>
      </c>
      <c r="C5" s="7" t="s">
        <v>6</v>
      </c>
      <c r="D5" s="7" t="s">
        <v>7</v>
      </c>
      <c r="E5" s="10" t="s">
        <v>31</v>
      </c>
      <c r="F5" s="8" t="s">
        <v>10</v>
      </c>
    </row>
    <row r="6" spans="2:6" x14ac:dyDescent="0.25">
      <c r="B6" s="2" t="s">
        <v>0</v>
      </c>
      <c r="C6" s="3">
        <f>SUM(C7:C16)</f>
        <v>999959044</v>
      </c>
      <c r="D6" s="3">
        <f>SUM(D7:D16)</f>
        <v>695500364</v>
      </c>
      <c r="E6" s="3">
        <f>SUM(E7:E16)</f>
        <v>355583598.52999967</v>
      </c>
      <c r="F6" s="26">
        <f>IF(E6=0,"0%",+E6/D6)</f>
        <v>0.51126299414848286</v>
      </c>
    </row>
    <row r="7" spans="2:6" x14ac:dyDescent="0.25">
      <c r="B7" s="17" t="s">
        <v>11</v>
      </c>
      <c r="C7" s="18">
        <v>0</v>
      </c>
      <c r="D7" s="18">
        <v>1071261</v>
      </c>
      <c r="E7" s="18">
        <v>385546.95000000013</v>
      </c>
      <c r="F7" s="27">
        <f t="shared" ref="F7:F56" si="0">IF(E7=0,"0%",+E7/D7)</f>
        <v>0.3599001083769503</v>
      </c>
    </row>
    <row r="8" spans="2:6" x14ac:dyDescent="0.25">
      <c r="B8" s="19" t="s">
        <v>12</v>
      </c>
      <c r="C8" s="20">
        <v>0</v>
      </c>
      <c r="D8" s="20">
        <v>268228</v>
      </c>
      <c r="E8" s="20">
        <v>215681.16</v>
      </c>
      <c r="F8" s="28">
        <f t="shared" si="0"/>
        <v>0.80409636577836763</v>
      </c>
    </row>
    <row r="9" spans="2:6" x14ac:dyDescent="0.25">
      <c r="B9" s="19" t="s">
        <v>13</v>
      </c>
      <c r="C9" s="20">
        <v>0</v>
      </c>
      <c r="D9" s="20">
        <v>485959</v>
      </c>
      <c r="E9" s="20">
        <v>294374.20999999996</v>
      </c>
      <c r="F9" s="28">
        <f t="shared" si="0"/>
        <v>0.60575935418420068</v>
      </c>
    </row>
    <row r="10" spans="2:6" x14ac:dyDescent="0.25">
      <c r="B10" s="19" t="s">
        <v>14</v>
      </c>
      <c r="C10" s="20">
        <v>0</v>
      </c>
      <c r="D10" s="20">
        <v>475654</v>
      </c>
      <c r="E10" s="20">
        <v>249391.82999999996</v>
      </c>
      <c r="F10" s="28">
        <f t="shared" si="0"/>
        <v>0.52431353462811192</v>
      </c>
    </row>
    <row r="11" spans="2:6" x14ac:dyDescent="0.25">
      <c r="B11" s="19" t="s">
        <v>15</v>
      </c>
      <c r="C11" s="20">
        <v>0</v>
      </c>
      <c r="D11" s="20">
        <v>4074129</v>
      </c>
      <c r="E11" s="20">
        <v>1246475.3399999999</v>
      </c>
      <c r="F11" s="28">
        <f t="shared" si="0"/>
        <v>0.30594891325237855</v>
      </c>
    </row>
    <row r="12" spans="2:6" x14ac:dyDescent="0.25">
      <c r="B12" s="19" t="s">
        <v>16</v>
      </c>
      <c r="C12" s="20">
        <v>0</v>
      </c>
      <c r="D12" s="20">
        <v>177751</v>
      </c>
      <c r="E12" s="20">
        <v>42157.219999999994</v>
      </c>
      <c r="F12" s="28">
        <f t="shared" si="0"/>
        <v>0.23717008624424049</v>
      </c>
    </row>
    <row r="13" spans="2:6" x14ac:dyDescent="0.25">
      <c r="B13" s="19" t="s">
        <v>17</v>
      </c>
      <c r="C13" s="20">
        <v>203313</v>
      </c>
      <c r="D13" s="20">
        <v>315654</v>
      </c>
      <c r="E13" s="20">
        <v>65637.94</v>
      </c>
      <c r="F13" s="28">
        <f t="shared" si="0"/>
        <v>0.20794268407813618</v>
      </c>
    </row>
    <row r="14" spans="2:6" x14ac:dyDescent="0.25">
      <c r="B14" s="19" t="s">
        <v>18</v>
      </c>
      <c r="C14" s="20">
        <v>0</v>
      </c>
      <c r="D14" s="20">
        <v>122582</v>
      </c>
      <c r="E14" s="20">
        <v>78107.259999999995</v>
      </c>
      <c r="F14" s="28">
        <f t="shared" si="0"/>
        <v>0.63718376270578059</v>
      </c>
    </row>
    <row r="15" spans="2:6" x14ac:dyDescent="0.25">
      <c r="B15" s="19" t="s">
        <v>19</v>
      </c>
      <c r="C15" s="20">
        <v>985456878</v>
      </c>
      <c r="D15" s="20">
        <v>663015457</v>
      </c>
      <c r="E15" s="20">
        <v>341169209.56999964</v>
      </c>
      <c r="F15" s="28">
        <f t="shared" si="0"/>
        <v>0.5145720299097033</v>
      </c>
    </row>
    <row r="16" spans="2:6" x14ac:dyDescent="0.25">
      <c r="B16" s="19" t="s">
        <v>20</v>
      </c>
      <c r="C16" s="20">
        <v>14298853</v>
      </c>
      <c r="D16" s="20">
        <v>25493689</v>
      </c>
      <c r="E16" s="20">
        <v>11837017.049999999</v>
      </c>
      <c r="F16" s="28">
        <f t="shared" si="0"/>
        <v>0.46431165964250992</v>
      </c>
    </row>
    <row r="17" spans="2:6" x14ac:dyDescent="0.25">
      <c r="B17" s="2" t="s">
        <v>1</v>
      </c>
      <c r="C17" s="3">
        <f>SUM(C18:C19)</f>
        <v>36160872</v>
      </c>
      <c r="D17" s="3">
        <f>SUM(D18:D19)</f>
        <v>49743501</v>
      </c>
      <c r="E17" s="3">
        <f>SUM(E18:E19)</f>
        <v>31286472.199999999</v>
      </c>
      <c r="F17" s="26">
        <f t="shared" si="0"/>
        <v>0.62895597557558325</v>
      </c>
    </row>
    <row r="18" spans="2:6" x14ac:dyDescent="0.25">
      <c r="B18" s="17" t="s">
        <v>19</v>
      </c>
      <c r="C18" s="18">
        <v>850000</v>
      </c>
      <c r="D18" s="18">
        <v>869717</v>
      </c>
      <c r="E18" s="18">
        <v>15629.54</v>
      </c>
      <c r="F18" s="27">
        <f t="shared" si="0"/>
        <v>1.7970834190891981E-2</v>
      </c>
    </row>
    <row r="19" spans="2:6" x14ac:dyDescent="0.25">
      <c r="B19" s="19" t="s">
        <v>20</v>
      </c>
      <c r="C19" s="20">
        <v>35310872</v>
      </c>
      <c r="D19" s="20">
        <v>48873784</v>
      </c>
      <c r="E19" s="20">
        <v>31270842.66</v>
      </c>
      <c r="F19" s="28">
        <f t="shared" si="0"/>
        <v>0.6398285563483278</v>
      </c>
    </row>
    <row r="20" spans="2:6" x14ac:dyDescent="0.25">
      <c r="B20" s="2" t="s">
        <v>2</v>
      </c>
      <c r="C20" s="3">
        <f>SUM(C21:C32)</f>
        <v>1007651387</v>
      </c>
      <c r="D20" s="3">
        <f t="shared" ref="D20:E20" si="1">SUM(D21:D32)</f>
        <v>911675753</v>
      </c>
      <c r="E20" s="3">
        <f t="shared" si="1"/>
        <v>521716538.8099997</v>
      </c>
      <c r="F20" s="26">
        <f t="shared" si="0"/>
        <v>0.5722610666053326</v>
      </c>
    </row>
    <row r="21" spans="2:6" x14ac:dyDescent="0.25">
      <c r="B21" s="17" t="s">
        <v>11</v>
      </c>
      <c r="C21" s="18">
        <v>271004021</v>
      </c>
      <c r="D21" s="18">
        <v>233248622</v>
      </c>
      <c r="E21" s="18">
        <v>199500840.32999983</v>
      </c>
      <c r="F21" s="27">
        <f t="shared" si="0"/>
        <v>0.85531412198439416</v>
      </c>
    </row>
    <row r="22" spans="2:6" x14ac:dyDescent="0.25">
      <c r="B22" s="19" t="s">
        <v>12</v>
      </c>
      <c r="C22" s="20">
        <v>54126133</v>
      </c>
      <c r="D22" s="20">
        <v>34627884</v>
      </c>
      <c r="E22" s="20">
        <v>14620218.820000004</v>
      </c>
      <c r="F22" s="28">
        <f t="shared" si="0"/>
        <v>0.42220942001538425</v>
      </c>
    </row>
    <row r="23" spans="2:6" x14ac:dyDescent="0.25">
      <c r="B23" s="19" t="s">
        <v>13</v>
      </c>
      <c r="C23" s="20">
        <v>81114770</v>
      </c>
      <c r="D23" s="20">
        <v>105325280</v>
      </c>
      <c r="E23" s="20">
        <v>56084918.99999997</v>
      </c>
      <c r="F23" s="28">
        <f t="shared" si="0"/>
        <v>0.5324924747411065</v>
      </c>
    </row>
    <row r="24" spans="2:6" x14ac:dyDescent="0.25">
      <c r="B24" s="19" t="s">
        <v>14</v>
      </c>
      <c r="C24" s="20">
        <v>29219967</v>
      </c>
      <c r="D24" s="20">
        <v>37953454</v>
      </c>
      <c r="E24" s="20">
        <v>12724674.519999998</v>
      </c>
      <c r="F24" s="28">
        <f t="shared" si="0"/>
        <v>0.33527052689328346</v>
      </c>
    </row>
    <row r="25" spans="2:6" x14ac:dyDescent="0.25">
      <c r="B25" s="19" t="s">
        <v>15</v>
      </c>
      <c r="C25" s="20">
        <v>9598182</v>
      </c>
      <c r="D25" s="20">
        <v>10107424</v>
      </c>
      <c r="E25" s="20">
        <v>2863895.0299999993</v>
      </c>
      <c r="F25" s="28">
        <f t="shared" si="0"/>
        <v>0.28334569025698331</v>
      </c>
    </row>
    <row r="26" spans="2:6" x14ac:dyDescent="0.25">
      <c r="B26" s="19" t="s">
        <v>16</v>
      </c>
      <c r="C26" s="20">
        <v>44082985</v>
      </c>
      <c r="D26" s="20">
        <v>52499244</v>
      </c>
      <c r="E26" s="20">
        <v>45657400.709999993</v>
      </c>
      <c r="F26" s="28">
        <f t="shared" si="0"/>
        <v>0.86967729878167377</v>
      </c>
    </row>
    <row r="27" spans="2:6" x14ac:dyDescent="0.25">
      <c r="B27" s="19" t="s">
        <v>17</v>
      </c>
      <c r="C27" s="20">
        <v>26221868</v>
      </c>
      <c r="D27" s="20">
        <v>44557947</v>
      </c>
      <c r="E27" s="20">
        <v>5206488.0599999996</v>
      </c>
      <c r="F27" s="28">
        <f t="shared" si="0"/>
        <v>0.11684757513626019</v>
      </c>
    </row>
    <row r="28" spans="2:6" x14ac:dyDescent="0.25">
      <c r="B28" s="19" t="s">
        <v>18</v>
      </c>
      <c r="C28" s="20">
        <v>15835576</v>
      </c>
      <c r="D28" s="20">
        <v>12181229</v>
      </c>
      <c r="E28" s="20">
        <v>2288733.8800000004</v>
      </c>
      <c r="F28" s="28">
        <f t="shared" si="0"/>
        <v>0.18789022684000115</v>
      </c>
    </row>
    <row r="29" spans="2:6" x14ac:dyDescent="0.25">
      <c r="B29" s="19" t="s">
        <v>21</v>
      </c>
      <c r="C29" s="20">
        <v>11033753</v>
      </c>
      <c r="D29" s="20">
        <v>1047957</v>
      </c>
      <c r="E29" s="20">
        <v>259365.50999999998</v>
      </c>
      <c r="F29" s="28">
        <f t="shared" si="0"/>
        <v>0.24749632857073331</v>
      </c>
    </row>
    <row r="30" spans="2:6" x14ac:dyDescent="0.25">
      <c r="B30" s="19" t="s">
        <v>22</v>
      </c>
      <c r="C30" s="20">
        <v>26037333</v>
      </c>
      <c r="D30" s="20">
        <v>2140201</v>
      </c>
      <c r="E30" s="20">
        <v>344501.30000000005</v>
      </c>
      <c r="F30" s="28">
        <f t="shared" si="0"/>
        <v>0.16096679704382907</v>
      </c>
    </row>
    <row r="31" spans="2:6" x14ac:dyDescent="0.25">
      <c r="B31" s="19" t="s">
        <v>19</v>
      </c>
      <c r="C31" s="20">
        <v>166132073</v>
      </c>
      <c r="D31" s="20">
        <v>149316519</v>
      </c>
      <c r="E31" s="20">
        <v>76142300.370000035</v>
      </c>
      <c r="F31" s="28">
        <f t="shared" si="0"/>
        <v>0.50993889276242799</v>
      </c>
    </row>
    <row r="32" spans="2:6" x14ac:dyDescent="0.25">
      <c r="B32" s="21" t="s">
        <v>20</v>
      </c>
      <c r="C32" s="22">
        <v>273244726</v>
      </c>
      <c r="D32" s="22">
        <v>228669992</v>
      </c>
      <c r="E32" s="22">
        <v>106023201.27999999</v>
      </c>
      <c r="F32" s="29">
        <f t="shared" si="0"/>
        <v>0.46365157208734231</v>
      </c>
    </row>
    <row r="33" spans="2:6" x14ac:dyDescent="0.25">
      <c r="B33" s="2" t="s">
        <v>3</v>
      </c>
      <c r="C33" s="3">
        <f>SUM(C34:C35)</f>
        <v>312913996</v>
      </c>
      <c r="D33" s="3">
        <f t="shared" ref="D33:E33" si="2">SUM(D34:D35)</f>
        <v>50568360</v>
      </c>
      <c r="E33" s="3">
        <f t="shared" si="2"/>
        <v>28663016</v>
      </c>
      <c r="F33" s="26">
        <f t="shared" si="0"/>
        <v>0.56681719557446597</v>
      </c>
    </row>
    <row r="34" spans="2:6" x14ac:dyDescent="0.25">
      <c r="B34" s="17" t="s">
        <v>19</v>
      </c>
      <c r="C34" s="18">
        <v>0</v>
      </c>
      <c r="D34" s="18">
        <v>28663016</v>
      </c>
      <c r="E34" s="18">
        <v>28663016</v>
      </c>
      <c r="F34" s="27">
        <f t="shared" si="0"/>
        <v>1</v>
      </c>
    </row>
    <row r="35" spans="2:6" x14ac:dyDescent="0.25">
      <c r="B35" s="21" t="s">
        <v>20</v>
      </c>
      <c r="C35" s="22">
        <v>312913996</v>
      </c>
      <c r="D35" s="22">
        <v>21905344</v>
      </c>
      <c r="E35" s="22">
        <v>0</v>
      </c>
      <c r="F35" s="29" t="str">
        <f t="shared" si="0"/>
        <v>0%</v>
      </c>
    </row>
    <row r="36" spans="2:6" x14ac:dyDescent="0.25">
      <c r="B36" s="2" t="s">
        <v>4</v>
      </c>
      <c r="C36" s="3">
        <f>+SUM(C37:C43)</f>
        <v>13517838</v>
      </c>
      <c r="D36" s="3">
        <f t="shared" ref="D36:E36" si="3">+SUM(D37:D43)</f>
        <v>60112694</v>
      </c>
      <c r="E36" s="3">
        <f t="shared" si="3"/>
        <v>40913204.359999999</v>
      </c>
      <c r="F36" s="26">
        <f t="shared" si="0"/>
        <v>0.68060839795335071</v>
      </c>
    </row>
    <row r="37" spans="2:6" x14ac:dyDescent="0.25">
      <c r="B37" s="17" t="s">
        <v>11</v>
      </c>
      <c r="C37" s="18">
        <v>795100</v>
      </c>
      <c r="D37" s="18">
        <v>22052486</v>
      </c>
      <c r="E37" s="18">
        <v>15809387</v>
      </c>
      <c r="F37" s="27">
        <f t="shared" si="0"/>
        <v>0.7168981764686303</v>
      </c>
    </row>
    <row r="38" spans="2:6" x14ac:dyDescent="0.25">
      <c r="B38" s="19" t="s">
        <v>12</v>
      </c>
      <c r="C38" s="20">
        <v>0</v>
      </c>
      <c r="D38" s="20">
        <v>245159</v>
      </c>
      <c r="E38" s="20">
        <v>109480</v>
      </c>
      <c r="F38" s="28">
        <f t="shared" si="0"/>
        <v>0.4465673297737387</v>
      </c>
    </row>
    <row r="39" spans="2:6" x14ac:dyDescent="0.25">
      <c r="B39" s="19" t="s">
        <v>13</v>
      </c>
      <c r="C39" s="20">
        <v>0</v>
      </c>
      <c r="D39" s="20">
        <v>1070150</v>
      </c>
      <c r="E39" s="20">
        <v>777861</v>
      </c>
      <c r="F39" s="28">
        <f t="shared" si="0"/>
        <v>0.72687099939260846</v>
      </c>
    </row>
    <row r="40" spans="2:6" x14ac:dyDescent="0.25">
      <c r="B40" s="19" t="s">
        <v>14</v>
      </c>
      <c r="C40" s="20">
        <v>0</v>
      </c>
      <c r="D40" s="20">
        <v>1365885</v>
      </c>
      <c r="E40" s="20">
        <v>1025690</v>
      </c>
      <c r="F40" s="28">
        <f t="shared" si="0"/>
        <v>0.75093437588083911</v>
      </c>
    </row>
    <row r="41" spans="2:6" x14ac:dyDescent="0.25">
      <c r="B41" s="19" t="s">
        <v>16</v>
      </c>
      <c r="C41" s="20">
        <v>0</v>
      </c>
      <c r="D41" s="20">
        <v>7048891</v>
      </c>
      <c r="E41" s="20">
        <v>1851131</v>
      </c>
      <c r="F41" s="28">
        <f t="shared" si="0"/>
        <v>0.26261308339141576</v>
      </c>
    </row>
    <row r="42" spans="2:6" x14ac:dyDescent="0.25">
      <c r="B42" s="19" t="s">
        <v>19</v>
      </c>
      <c r="C42" s="20">
        <v>2271473</v>
      </c>
      <c r="D42" s="20">
        <v>8591932</v>
      </c>
      <c r="E42" s="20">
        <v>5996754.0700000003</v>
      </c>
      <c r="F42" s="28">
        <f t="shared" si="0"/>
        <v>0.69795176102417944</v>
      </c>
    </row>
    <row r="43" spans="2:6" x14ac:dyDescent="0.25">
      <c r="B43" s="19" t="s">
        <v>20</v>
      </c>
      <c r="C43" s="20">
        <v>10451265</v>
      </c>
      <c r="D43" s="20">
        <v>19738191</v>
      </c>
      <c r="E43" s="20">
        <v>15342901.289999999</v>
      </c>
      <c r="F43" s="28">
        <f t="shared" si="0"/>
        <v>0.77732054016500296</v>
      </c>
    </row>
    <row r="44" spans="2:6" x14ac:dyDescent="0.25">
      <c r="B44" s="2" t="s">
        <v>5</v>
      </c>
      <c r="C44" s="3">
        <f>SUM(C45:C55)</f>
        <v>1380837857</v>
      </c>
      <c r="D44" s="3">
        <f>SUM(D45:D55)</f>
        <v>669390944</v>
      </c>
      <c r="E44" s="3">
        <f>SUM(E45:E55)</f>
        <v>170498482.31000003</v>
      </c>
      <c r="F44" s="26">
        <f t="shared" si="0"/>
        <v>0.25470688517411438</v>
      </c>
    </row>
    <row r="45" spans="2:6" x14ac:dyDescent="0.25">
      <c r="B45" s="17" t="s">
        <v>11</v>
      </c>
      <c r="C45" s="18">
        <v>32516078</v>
      </c>
      <c r="D45" s="18">
        <v>10987885</v>
      </c>
      <c r="E45" s="18">
        <v>4375077.38</v>
      </c>
      <c r="F45" s="27">
        <f t="shared" si="0"/>
        <v>0.39817284036008749</v>
      </c>
    </row>
    <row r="46" spans="2:6" x14ac:dyDescent="0.25">
      <c r="B46" s="19" t="s">
        <v>12</v>
      </c>
      <c r="C46" s="20">
        <v>89029789</v>
      </c>
      <c r="D46" s="20">
        <v>88881440</v>
      </c>
      <c r="E46" s="20">
        <v>50143539.180000007</v>
      </c>
      <c r="F46" s="28">
        <f t="shared" si="0"/>
        <v>0.56416209255835648</v>
      </c>
    </row>
    <row r="47" spans="2:6" x14ac:dyDescent="0.25">
      <c r="B47" s="19" t="s">
        <v>13</v>
      </c>
      <c r="C47" s="20">
        <v>25000000</v>
      </c>
      <c r="D47" s="20">
        <v>837903</v>
      </c>
      <c r="E47" s="20">
        <v>715931.95</v>
      </c>
      <c r="F47" s="28">
        <f t="shared" si="0"/>
        <v>0.8544329713582598</v>
      </c>
    </row>
    <row r="48" spans="2:6" x14ac:dyDescent="0.25">
      <c r="B48" s="19" t="s">
        <v>14</v>
      </c>
      <c r="C48" s="20">
        <v>25000000</v>
      </c>
      <c r="D48" s="20">
        <v>165700</v>
      </c>
      <c r="E48" s="20">
        <v>0</v>
      </c>
      <c r="F48" s="28" t="str">
        <f t="shared" si="0"/>
        <v>0%</v>
      </c>
    </row>
    <row r="49" spans="2:6" x14ac:dyDescent="0.25">
      <c r="B49" s="19" t="s">
        <v>15</v>
      </c>
      <c r="C49" s="20">
        <v>25000000</v>
      </c>
      <c r="D49" s="20">
        <v>17450</v>
      </c>
      <c r="E49" s="20">
        <v>0</v>
      </c>
      <c r="F49" s="28" t="str">
        <f t="shared" si="0"/>
        <v>0%</v>
      </c>
    </row>
    <row r="50" spans="2:6" x14ac:dyDescent="0.25">
      <c r="B50" s="19" t="s">
        <v>16</v>
      </c>
      <c r="C50" s="20">
        <v>25000000</v>
      </c>
      <c r="D50" s="20">
        <v>0</v>
      </c>
      <c r="E50" s="20">
        <v>0</v>
      </c>
      <c r="F50" s="28" t="str">
        <f t="shared" si="0"/>
        <v>0%</v>
      </c>
    </row>
    <row r="51" spans="2:6" x14ac:dyDescent="0.25">
      <c r="B51" s="19" t="s">
        <v>17</v>
      </c>
      <c r="C51" s="20">
        <v>53876189</v>
      </c>
      <c r="D51" s="20">
        <v>102165388</v>
      </c>
      <c r="E51" s="20">
        <v>18510502.18</v>
      </c>
      <c r="F51" s="28">
        <f t="shared" si="0"/>
        <v>0.18118173426796949</v>
      </c>
    </row>
    <row r="52" spans="2:6" x14ac:dyDescent="0.25">
      <c r="B52" s="19" t="s">
        <v>18</v>
      </c>
      <c r="C52" s="20">
        <v>0</v>
      </c>
      <c r="D52" s="20">
        <v>22628823</v>
      </c>
      <c r="E52" s="20">
        <v>14986795.140000001</v>
      </c>
      <c r="F52" s="28">
        <f t="shared" si="0"/>
        <v>0.66228787683742985</v>
      </c>
    </row>
    <row r="53" spans="2:6" x14ac:dyDescent="0.25">
      <c r="B53" s="19" t="s">
        <v>22</v>
      </c>
      <c r="C53" s="20">
        <v>0</v>
      </c>
      <c r="D53" s="20">
        <v>5000</v>
      </c>
      <c r="E53" s="20">
        <v>0</v>
      </c>
      <c r="F53" s="28" t="str">
        <f t="shared" si="0"/>
        <v>0%</v>
      </c>
    </row>
    <row r="54" spans="2:6" x14ac:dyDescent="0.25">
      <c r="B54" s="19" t="s">
        <v>19</v>
      </c>
      <c r="C54" s="20">
        <v>1219223</v>
      </c>
      <c r="D54" s="20">
        <v>20311914</v>
      </c>
      <c r="E54" s="20">
        <v>3742010.7000000007</v>
      </c>
      <c r="F54" s="28">
        <f t="shared" si="0"/>
        <v>0.1842273800489703</v>
      </c>
    </row>
    <row r="55" spans="2:6" x14ac:dyDescent="0.25">
      <c r="B55" s="19" t="s">
        <v>20</v>
      </c>
      <c r="C55" s="20">
        <v>1104196578</v>
      </c>
      <c r="D55" s="20">
        <v>423389441</v>
      </c>
      <c r="E55" s="20">
        <v>78024625.780000016</v>
      </c>
      <c r="F55" s="28">
        <f t="shared" si="0"/>
        <v>0.18428571481545289</v>
      </c>
    </row>
    <row r="56" spans="2:6" x14ac:dyDescent="0.25">
      <c r="B56" s="4" t="s">
        <v>8</v>
      </c>
      <c r="C56" s="5">
        <f>+C44+C36+C33+C20+C17+C6</f>
        <v>3751040994</v>
      </c>
      <c r="D56" s="5">
        <f t="shared" ref="D56:E56" si="4">+D44+D36+D33+D20+D17+D6</f>
        <v>2436991616</v>
      </c>
      <c r="E56" s="5">
        <f t="shared" si="4"/>
        <v>1148661312.2099996</v>
      </c>
      <c r="F56" s="30">
        <f t="shared" si="0"/>
        <v>0.47134397372091719</v>
      </c>
    </row>
    <row r="57" spans="2:6" x14ac:dyDescent="0.25">
      <c r="B57" s="1" t="s">
        <v>30</v>
      </c>
      <c r="C57" s="25"/>
      <c r="D57" s="25"/>
      <c r="E57" s="25"/>
    </row>
    <row r="58" spans="2:6" x14ac:dyDescent="0.25">
      <c r="B58" s="1" t="s">
        <v>32</v>
      </c>
      <c r="C58" s="25"/>
      <c r="D58" s="25"/>
      <c r="E58" s="25"/>
      <c r="F58" s="32"/>
    </row>
    <row r="59" spans="2:6" x14ac:dyDescent="0.25">
      <c r="C59" s="25"/>
      <c r="D59" s="25"/>
      <c r="E59" s="25"/>
    </row>
  </sheetData>
  <mergeCells count="1">
    <mergeCell ref="B2:F2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8"/>
  <sheetViews>
    <sheetView showGridLines="0" zoomScaleNormal="100" workbookViewId="0">
      <selection activeCell="B5" sqref="B5"/>
    </sheetView>
  </sheetViews>
  <sheetFormatPr baseColWidth="10" defaultRowHeight="15" x14ac:dyDescent="0.25"/>
  <cols>
    <col min="1" max="1" width="11.42578125" style="1"/>
    <col min="2" max="2" width="79.5703125" style="1" customWidth="1"/>
    <col min="3" max="4" width="12.7109375" style="1" bestFit="1" customWidth="1"/>
    <col min="5" max="5" width="14.7109375" style="1" customWidth="1"/>
    <col min="6" max="16384" width="11.42578125" style="1"/>
  </cols>
  <sheetData>
    <row r="2" spans="2:6" ht="81" customHeight="1" x14ac:dyDescent="0.25">
      <c r="B2" s="47" t="s">
        <v>33</v>
      </c>
      <c r="C2" s="47"/>
      <c r="D2" s="47"/>
      <c r="E2" s="47"/>
      <c r="F2" s="47"/>
    </row>
    <row r="4" spans="2:6" x14ac:dyDescent="0.25">
      <c r="B4" s="1" t="s">
        <v>28</v>
      </c>
    </row>
    <row r="5" spans="2:6" ht="38.25" x14ac:dyDescent="0.25">
      <c r="B5" s="6" t="s">
        <v>9</v>
      </c>
      <c r="C5" s="6" t="s">
        <v>6</v>
      </c>
      <c r="D5" s="6" t="s">
        <v>7</v>
      </c>
      <c r="E5" s="10" t="s">
        <v>31</v>
      </c>
      <c r="F5" s="10" t="s">
        <v>10</v>
      </c>
    </row>
    <row r="6" spans="2:6" x14ac:dyDescent="0.25">
      <c r="B6" s="2" t="s">
        <v>0</v>
      </c>
      <c r="C6" s="3">
        <f>SUM(C7:C16)</f>
        <v>999759044</v>
      </c>
      <c r="D6" s="3">
        <f>SUM(D7:D16)</f>
        <v>695300364</v>
      </c>
      <c r="E6" s="3">
        <f>SUM(E7:E16)</f>
        <v>355522558.52999967</v>
      </c>
      <c r="F6" s="26">
        <f t="shared" ref="F6:F31" si="0">IF(E6=0,"0%",+E6/D6)</f>
        <v>0.51132226723528607</v>
      </c>
    </row>
    <row r="7" spans="2:6" x14ac:dyDescent="0.25">
      <c r="B7" s="11" t="s">
        <v>11</v>
      </c>
      <c r="C7" s="12">
        <v>0</v>
      </c>
      <c r="D7" s="12">
        <v>1071261</v>
      </c>
      <c r="E7" s="12">
        <v>385546.95000000013</v>
      </c>
      <c r="F7" s="33">
        <f t="shared" si="0"/>
        <v>0.3599001083769503</v>
      </c>
    </row>
    <row r="8" spans="2:6" x14ac:dyDescent="0.25">
      <c r="B8" s="13" t="s">
        <v>12</v>
      </c>
      <c r="C8" s="14">
        <v>0</v>
      </c>
      <c r="D8" s="14">
        <v>268228</v>
      </c>
      <c r="E8" s="14">
        <v>215681.16</v>
      </c>
      <c r="F8" s="34">
        <f t="shared" si="0"/>
        <v>0.80409636577836763</v>
      </c>
    </row>
    <row r="9" spans="2:6" x14ac:dyDescent="0.25">
      <c r="B9" s="13" t="s">
        <v>13</v>
      </c>
      <c r="C9" s="14">
        <v>0</v>
      </c>
      <c r="D9" s="14">
        <v>485959</v>
      </c>
      <c r="E9" s="14">
        <v>294374.20999999996</v>
      </c>
      <c r="F9" s="34">
        <f t="shared" si="0"/>
        <v>0.60575935418420068</v>
      </c>
    </row>
    <row r="10" spans="2:6" x14ac:dyDescent="0.25">
      <c r="B10" s="13" t="s">
        <v>14</v>
      </c>
      <c r="C10" s="14">
        <v>0</v>
      </c>
      <c r="D10" s="14">
        <v>475654</v>
      </c>
      <c r="E10" s="14">
        <v>249391.82999999996</v>
      </c>
      <c r="F10" s="34">
        <f t="shared" si="0"/>
        <v>0.52431353462811192</v>
      </c>
    </row>
    <row r="11" spans="2:6" x14ac:dyDescent="0.25">
      <c r="B11" s="13" t="s">
        <v>15</v>
      </c>
      <c r="C11" s="14">
        <v>0</v>
      </c>
      <c r="D11" s="14">
        <v>4074129</v>
      </c>
      <c r="E11" s="14">
        <v>1246475.3399999999</v>
      </c>
      <c r="F11" s="34">
        <f t="shared" si="0"/>
        <v>0.30594891325237855</v>
      </c>
    </row>
    <row r="12" spans="2:6" x14ac:dyDescent="0.25">
      <c r="B12" s="13" t="s">
        <v>16</v>
      </c>
      <c r="C12" s="14">
        <v>0</v>
      </c>
      <c r="D12" s="14">
        <v>177751</v>
      </c>
      <c r="E12" s="14">
        <v>42157.219999999994</v>
      </c>
      <c r="F12" s="34">
        <f t="shared" si="0"/>
        <v>0.23717008624424049</v>
      </c>
    </row>
    <row r="13" spans="2:6" x14ac:dyDescent="0.25">
      <c r="B13" s="13" t="s">
        <v>17</v>
      </c>
      <c r="C13" s="14">
        <v>203313</v>
      </c>
      <c r="D13" s="14">
        <v>315654</v>
      </c>
      <c r="E13" s="14">
        <v>65637.94</v>
      </c>
      <c r="F13" s="34">
        <f t="shared" si="0"/>
        <v>0.20794268407813618</v>
      </c>
    </row>
    <row r="14" spans="2:6" x14ac:dyDescent="0.25">
      <c r="B14" s="13" t="s">
        <v>18</v>
      </c>
      <c r="C14" s="14">
        <v>0</v>
      </c>
      <c r="D14" s="14">
        <v>122582</v>
      </c>
      <c r="E14" s="14">
        <v>78107.259999999995</v>
      </c>
      <c r="F14" s="34">
        <f t="shared" si="0"/>
        <v>0.63718376270578059</v>
      </c>
    </row>
    <row r="15" spans="2:6" x14ac:dyDescent="0.25">
      <c r="B15" s="13" t="s">
        <v>19</v>
      </c>
      <c r="C15" s="14">
        <v>985456878</v>
      </c>
      <c r="D15" s="14">
        <v>663015457</v>
      </c>
      <c r="E15" s="14">
        <v>341169209.56999964</v>
      </c>
      <c r="F15" s="34">
        <f t="shared" si="0"/>
        <v>0.5145720299097033</v>
      </c>
    </row>
    <row r="16" spans="2:6" x14ac:dyDescent="0.25">
      <c r="B16" s="13" t="s">
        <v>20</v>
      </c>
      <c r="C16" s="14">
        <v>14098853</v>
      </c>
      <c r="D16" s="14">
        <v>25293689</v>
      </c>
      <c r="E16" s="14">
        <v>11775977.049999999</v>
      </c>
      <c r="F16" s="34">
        <f t="shared" si="0"/>
        <v>0.46556977315566739</v>
      </c>
    </row>
    <row r="17" spans="2:6" x14ac:dyDescent="0.25">
      <c r="B17" s="2" t="s">
        <v>1</v>
      </c>
      <c r="C17" s="3">
        <f>SUM(C18:C19)</f>
        <v>35310872</v>
      </c>
      <c r="D17" s="3">
        <f>SUM(D18:D19)</f>
        <v>48893501</v>
      </c>
      <c r="E17" s="3">
        <f>SUM(E18:E19)</f>
        <v>31286472.199999999</v>
      </c>
      <c r="F17" s="26">
        <f t="shared" si="0"/>
        <v>0.63989020135825414</v>
      </c>
    </row>
    <row r="18" spans="2:6" x14ac:dyDescent="0.25">
      <c r="B18" s="11" t="s">
        <v>19</v>
      </c>
      <c r="C18" s="12">
        <v>0</v>
      </c>
      <c r="D18" s="12">
        <v>19717</v>
      </c>
      <c r="E18" s="12">
        <v>15629.54</v>
      </c>
      <c r="F18" s="33">
        <f t="shared" si="0"/>
        <v>0.79269361464725874</v>
      </c>
    </row>
    <row r="19" spans="2:6" x14ac:dyDescent="0.25">
      <c r="B19" s="13" t="s">
        <v>20</v>
      </c>
      <c r="C19" s="14">
        <v>35310872</v>
      </c>
      <c r="D19" s="14">
        <v>48873784</v>
      </c>
      <c r="E19" s="14">
        <v>31270842.66</v>
      </c>
      <c r="F19" s="34">
        <f t="shared" si="0"/>
        <v>0.6398285563483278</v>
      </c>
    </row>
    <row r="20" spans="2:6" x14ac:dyDescent="0.25">
      <c r="B20" s="2" t="s">
        <v>2</v>
      </c>
      <c r="C20" s="3">
        <f>SUM(C21:C32)</f>
        <v>963599843</v>
      </c>
      <c r="D20" s="3">
        <f t="shared" ref="D20:E20" si="1">SUM(D21:D32)</f>
        <v>838851501</v>
      </c>
      <c r="E20" s="3">
        <f t="shared" si="1"/>
        <v>481331895.69999987</v>
      </c>
      <c r="F20" s="26">
        <f t="shared" si="0"/>
        <v>0.57379869395977856</v>
      </c>
    </row>
    <row r="21" spans="2:6" x14ac:dyDescent="0.25">
      <c r="B21" s="11" t="s">
        <v>11</v>
      </c>
      <c r="C21" s="12">
        <v>270984221</v>
      </c>
      <c r="D21" s="12">
        <v>233068436</v>
      </c>
      <c r="E21" s="12">
        <v>199419000.72999984</v>
      </c>
      <c r="F21" s="33">
        <f t="shared" si="0"/>
        <v>0.85562422845622832</v>
      </c>
    </row>
    <row r="22" spans="2:6" x14ac:dyDescent="0.25">
      <c r="B22" s="13" t="s">
        <v>12</v>
      </c>
      <c r="C22" s="14">
        <v>54126133</v>
      </c>
      <c r="D22" s="14">
        <v>34516761</v>
      </c>
      <c r="E22" s="14">
        <v>14612810.820000004</v>
      </c>
      <c r="F22" s="34">
        <f t="shared" si="0"/>
        <v>0.42335405746790677</v>
      </c>
    </row>
    <row r="23" spans="2:6" x14ac:dyDescent="0.25">
      <c r="B23" s="13" t="s">
        <v>13</v>
      </c>
      <c r="C23" s="14">
        <v>81114770</v>
      </c>
      <c r="D23" s="14">
        <v>99686287</v>
      </c>
      <c r="E23" s="14">
        <v>52157281.740000024</v>
      </c>
      <c r="F23" s="34">
        <f t="shared" si="0"/>
        <v>0.52321420838956545</v>
      </c>
    </row>
    <row r="24" spans="2:6" x14ac:dyDescent="0.25">
      <c r="B24" s="13" t="s">
        <v>14</v>
      </c>
      <c r="C24" s="14">
        <v>29219967</v>
      </c>
      <c r="D24" s="14">
        <v>37862977</v>
      </c>
      <c r="E24" s="14">
        <v>12679519.509999998</v>
      </c>
      <c r="F24" s="34">
        <f t="shared" si="0"/>
        <v>0.33487909600980392</v>
      </c>
    </row>
    <row r="25" spans="2:6" x14ac:dyDescent="0.25">
      <c r="B25" s="13" t="s">
        <v>15</v>
      </c>
      <c r="C25" s="14">
        <v>9598182</v>
      </c>
      <c r="D25" s="14">
        <v>9969222</v>
      </c>
      <c r="E25" s="14">
        <v>2814173.5499999993</v>
      </c>
      <c r="F25" s="34">
        <f t="shared" si="0"/>
        <v>0.28228617539061718</v>
      </c>
    </row>
    <row r="26" spans="2:6" x14ac:dyDescent="0.25">
      <c r="B26" s="13" t="s">
        <v>16</v>
      </c>
      <c r="C26" s="14">
        <v>44082985</v>
      </c>
      <c r="D26" s="14">
        <v>52459818</v>
      </c>
      <c r="E26" s="14">
        <v>45639784.710000001</v>
      </c>
      <c r="F26" s="34">
        <f t="shared" si="0"/>
        <v>0.86999510196547003</v>
      </c>
    </row>
    <row r="27" spans="2:6" x14ac:dyDescent="0.25">
      <c r="B27" s="13" t="s">
        <v>17</v>
      </c>
      <c r="C27" s="14">
        <v>26221868</v>
      </c>
      <c r="D27" s="14">
        <v>44486302</v>
      </c>
      <c r="E27" s="14">
        <v>5167390.3099999996</v>
      </c>
      <c r="F27" s="34">
        <f t="shared" si="0"/>
        <v>0.1161568860005491</v>
      </c>
    </row>
    <row r="28" spans="2:6" x14ac:dyDescent="0.25">
      <c r="B28" s="13" t="s">
        <v>18</v>
      </c>
      <c r="C28" s="14">
        <v>15835576</v>
      </c>
      <c r="D28" s="14">
        <v>12152000</v>
      </c>
      <c r="E28" s="14">
        <v>2270909.8800000004</v>
      </c>
      <c r="F28" s="34">
        <f t="shared" si="0"/>
        <v>0.18687540157998686</v>
      </c>
    </row>
    <row r="29" spans="2:6" x14ac:dyDescent="0.25">
      <c r="B29" s="13" t="s">
        <v>21</v>
      </c>
      <c r="C29" s="14">
        <v>11033753</v>
      </c>
      <c r="D29" s="14">
        <v>1044957</v>
      </c>
      <c r="E29" s="14">
        <v>256365.50999999998</v>
      </c>
      <c r="F29" s="34">
        <f t="shared" si="0"/>
        <v>0.24533594205311796</v>
      </c>
    </row>
    <row r="30" spans="2:6" x14ac:dyDescent="0.25">
      <c r="B30" s="13" t="s">
        <v>22</v>
      </c>
      <c r="C30" s="14">
        <v>26037333</v>
      </c>
      <c r="D30" s="14">
        <v>2140201</v>
      </c>
      <c r="E30" s="14">
        <v>344501.30000000005</v>
      </c>
      <c r="F30" s="34">
        <f t="shared" si="0"/>
        <v>0.16096679704382907</v>
      </c>
    </row>
    <row r="31" spans="2:6" x14ac:dyDescent="0.25">
      <c r="B31" s="13" t="s">
        <v>19</v>
      </c>
      <c r="C31" s="14">
        <v>159816760</v>
      </c>
      <c r="D31" s="14">
        <v>134200996</v>
      </c>
      <c r="E31" s="14">
        <v>70936084.310000047</v>
      </c>
      <c r="F31" s="34">
        <f t="shared" si="0"/>
        <v>0.52858090792411139</v>
      </c>
    </row>
    <row r="32" spans="2:6" x14ac:dyDescent="0.25">
      <c r="B32" s="15" t="s">
        <v>20</v>
      </c>
      <c r="C32" s="16">
        <v>235528295</v>
      </c>
      <c r="D32" s="16">
        <v>177263544</v>
      </c>
      <c r="E32" s="16">
        <v>75034073.329999983</v>
      </c>
      <c r="F32" s="35">
        <f t="shared" ref="F32:F56" si="2">IF(E32=0,"0%",+E32/D32)</f>
        <v>0.42329105938443823</v>
      </c>
    </row>
    <row r="33" spans="2:6" x14ac:dyDescent="0.25">
      <c r="B33" s="2" t="s">
        <v>3</v>
      </c>
      <c r="C33" s="3">
        <f>+SUM(C34:C35)</f>
        <v>312913996</v>
      </c>
      <c r="D33" s="3">
        <f t="shared" ref="D33:E33" si="3">+SUM(D34:D35)</f>
        <v>47568360</v>
      </c>
      <c r="E33" s="3">
        <f t="shared" si="3"/>
        <v>25663016</v>
      </c>
      <c r="F33" s="26">
        <f t="shared" si="2"/>
        <v>0.53949759882409232</v>
      </c>
    </row>
    <row r="34" spans="2:6" x14ac:dyDescent="0.25">
      <c r="B34" s="11" t="s">
        <v>19</v>
      </c>
      <c r="C34" s="12">
        <v>0</v>
      </c>
      <c r="D34" s="12">
        <v>25663016</v>
      </c>
      <c r="E34" s="12">
        <v>25663016</v>
      </c>
      <c r="F34" s="33">
        <f t="shared" si="2"/>
        <v>1</v>
      </c>
    </row>
    <row r="35" spans="2:6" x14ac:dyDescent="0.25">
      <c r="B35" s="15" t="s">
        <v>20</v>
      </c>
      <c r="C35" s="16">
        <v>312913996</v>
      </c>
      <c r="D35" s="16">
        <v>21905344</v>
      </c>
      <c r="E35" s="16">
        <v>0</v>
      </c>
      <c r="F35" s="35" t="str">
        <f t="shared" si="2"/>
        <v>0%</v>
      </c>
    </row>
    <row r="36" spans="2:6" x14ac:dyDescent="0.25">
      <c r="B36" s="2" t="s">
        <v>4</v>
      </c>
      <c r="C36" s="3">
        <f>+SUM(C37:C43)</f>
        <v>11225000</v>
      </c>
      <c r="D36" s="3">
        <f t="shared" ref="D36:E36" si="4">+SUM(D37:D43)</f>
        <v>57515568</v>
      </c>
      <c r="E36" s="3">
        <f t="shared" si="4"/>
        <v>40689955.769999996</v>
      </c>
      <c r="F36" s="26">
        <f t="shared" si="2"/>
        <v>0.70745986147611362</v>
      </c>
    </row>
    <row r="37" spans="2:6" x14ac:dyDescent="0.25">
      <c r="B37" s="11" t="s">
        <v>11</v>
      </c>
      <c r="C37" s="12">
        <v>795100</v>
      </c>
      <c r="D37" s="12">
        <v>22052486</v>
      </c>
      <c r="E37" s="12">
        <v>15809387</v>
      </c>
      <c r="F37" s="33">
        <f t="shared" si="2"/>
        <v>0.7168981764686303</v>
      </c>
    </row>
    <row r="38" spans="2:6" x14ac:dyDescent="0.25">
      <c r="B38" s="13" t="s">
        <v>12</v>
      </c>
      <c r="C38" s="14">
        <v>0</v>
      </c>
      <c r="D38" s="14">
        <v>245159</v>
      </c>
      <c r="E38" s="14">
        <v>109480</v>
      </c>
      <c r="F38" s="34">
        <f t="shared" si="2"/>
        <v>0.4465673297737387</v>
      </c>
    </row>
    <row r="39" spans="2:6" x14ac:dyDescent="0.25">
      <c r="B39" s="13" t="s">
        <v>13</v>
      </c>
      <c r="C39" s="14">
        <v>0</v>
      </c>
      <c r="D39" s="14">
        <v>1070150</v>
      </c>
      <c r="E39" s="14">
        <v>777861</v>
      </c>
      <c r="F39" s="34">
        <f t="shared" si="2"/>
        <v>0.72687099939260846</v>
      </c>
    </row>
    <row r="40" spans="2:6" x14ac:dyDescent="0.25">
      <c r="B40" s="13" t="s">
        <v>14</v>
      </c>
      <c r="C40" s="14">
        <v>0</v>
      </c>
      <c r="D40" s="14">
        <v>1365885</v>
      </c>
      <c r="E40" s="14">
        <v>1025690</v>
      </c>
      <c r="F40" s="34">
        <f t="shared" si="2"/>
        <v>0.75093437588083911</v>
      </c>
    </row>
    <row r="41" spans="2:6" x14ac:dyDescent="0.25">
      <c r="B41" s="13" t="s">
        <v>16</v>
      </c>
      <c r="C41" s="14">
        <v>0</v>
      </c>
      <c r="D41" s="14">
        <v>7048891</v>
      </c>
      <c r="E41" s="14">
        <v>1851131</v>
      </c>
      <c r="F41" s="34">
        <f t="shared" si="2"/>
        <v>0.26261308339141576</v>
      </c>
    </row>
    <row r="42" spans="2:6" x14ac:dyDescent="0.25">
      <c r="B42" s="13" t="s">
        <v>19</v>
      </c>
      <c r="C42" s="14">
        <v>4900</v>
      </c>
      <c r="D42" s="14">
        <v>6246617</v>
      </c>
      <c r="E42" s="14">
        <v>5962280.5700000003</v>
      </c>
      <c r="F42" s="34">
        <f t="shared" si="2"/>
        <v>0.95448153296416294</v>
      </c>
    </row>
    <row r="43" spans="2:6" x14ac:dyDescent="0.25">
      <c r="B43" s="13" t="s">
        <v>20</v>
      </c>
      <c r="C43" s="14">
        <v>10425000</v>
      </c>
      <c r="D43" s="14">
        <v>19486380</v>
      </c>
      <c r="E43" s="14">
        <v>15154126.199999999</v>
      </c>
      <c r="F43" s="34">
        <f t="shared" si="2"/>
        <v>0.77767785499410358</v>
      </c>
    </row>
    <row r="44" spans="2:6" x14ac:dyDescent="0.25">
      <c r="B44" s="2" t="s">
        <v>5</v>
      </c>
      <c r="C44" s="3">
        <f>+SUM(C45:C55)</f>
        <v>850265770</v>
      </c>
      <c r="D44" s="3">
        <f t="shared" ref="D44:E44" si="5">+SUM(D45:D55)</f>
        <v>414370143</v>
      </c>
      <c r="E44" s="3">
        <f t="shared" si="5"/>
        <v>151135093.69</v>
      </c>
      <c r="F44" s="26">
        <f t="shared" si="2"/>
        <v>0.36473451633314224</v>
      </c>
    </row>
    <row r="45" spans="2:6" x14ac:dyDescent="0.25">
      <c r="B45" s="11" t="s">
        <v>11</v>
      </c>
      <c r="C45" s="12">
        <v>25010000</v>
      </c>
      <c r="D45" s="12">
        <v>7633949</v>
      </c>
      <c r="E45" s="12">
        <v>3113072.29</v>
      </c>
      <c r="F45" s="33">
        <f t="shared" si="2"/>
        <v>0.40779317362481726</v>
      </c>
    </row>
    <row r="46" spans="2:6" x14ac:dyDescent="0.25">
      <c r="B46" s="13" t="s">
        <v>12</v>
      </c>
      <c r="C46" s="14">
        <v>67879799</v>
      </c>
      <c r="D46" s="14">
        <v>61323465</v>
      </c>
      <c r="E46" s="14">
        <v>37034294.989999987</v>
      </c>
      <c r="F46" s="34">
        <f t="shared" si="2"/>
        <v>0.6039171953183009</v>
      </c>
    </row>
    <row r="47" spans="2:6" x14ac:dyDescent="0.25">
      <c r="B47" s="13" t="s">
        <v>13</v>
      </c>
      <c r="C47" s="14">
        <v>25000000</v>
      </c>
      <c r="D47" s="14">
        <v>0</v>
      </c>
      <c r="E47" s="14">
        <v>0</v>
      </c>
      <c r="F47" s="34" t="str">
        <f t="shared" si="2"/>
        <v>0%</v>
      </c>
    </row>
    <row r="48" spans="2:6" x14ac:dyDescent="0.25">
      <c r="B48" s="13" t="s">
        <v>14</v>
      </c>
      <c r="C48" s="14">
        <v>25000000</v>
      </c>
      <c r="D48" s="14">
        <v>165200</v>
      </c>
      <c r="E48" s="14">
        <v>0</v>
      </c>
      <c r="F48" s="34" t="str">
        <f t="shared" si="2"/>
        <v>0%</v>
      </c>
    </row>
    <row r="49" spans="2:6" x14ac:dyDescent="0.25">
      <c r="B49" s="13" t="s">
        <v>15</v>
      </c>
      <c r="C49" s="14">
        <v>25000000</v>
      </c>
      <c r="D49" s="14">
        <v>17450</v>
      </c>
      <c r="E49" s="14">
        <v>0</v>
      </c>
      <c r="F49" s="34" t="str">
        <f t="shared" si="2"/>
        <v>0%</v>
      </c>
    </row>
    <row r="50" spans="2:6" x14ac:dyDescent="0.25">
      <c r="B50" s="13" t="s">
        <v>16</v>
      </c>
      <c r="C50" s="14">
        <v>25000000</v>
      </c>
      <c r="D50" s="14">
        <v>0</v>
      </c>
      <c r="E50" s="14">
        <v>0</v>
      </c>
      <c r="F50" s="34" t="str">
        <f t="shared" si="2"/>
        <v>0%</v>
      </c>
    </row>
    <row r="51" spans="2:6" x14ac:dyDescent="0.25">
      <c r="B51" s="13" t="s">
        <v>17</v>
      </c>
      <c r="C51" s="14">
        <v>53876189</v>
      </c>
      <c r="D51" s="14">
        <v>101353763</v>
      </c>
      <c r="E51" s="14">
        <v>18461522.600000001</v>
      </c>
      <c r="F51" s="34">
        <f t="shared" si="2"/>
        <v>0.18214935542156438</v>
      </c>
    </row>
    <row r="52" spans="2:6" x14ac:dyDescent="0.25">
      <c r="B52" s="13" t="s">
        <v>18</v>
      </c>
      <c r="C52" s="14">
        <v>0</v>
      </c>
      <c r="D52" s="14">
        <v>22628823</v>
      </c>
      <c r="E52" s="14">
        <v>14986795.140000001</v>
      </c>
      <c r="F52" s="34">
        <f t="shared" si="2"/>
        <v>0.66228787683742985</v>
      </c>
    </row>
    <row r="53" spans="2:6" x14ac:dyDescent="0.25">
      <c r="B53" s="13" t="s">
        <v>22</v>
      </c>
      <c r="C53" s="14">
        <v>0</v>
      </c>
      <c r="D53" s="14">
        <v>5000</v>
      </c>
      <c r="E53" s="14">
        <v>0</v>
      </c>
      <c r="F53" s="34" t="str">
        <f t="shared" si="2"/>
        <v>0%</v>
      </c>
    </row>
    <row r="54" spans="2:6" x14ac:dyDescent="0.25">
      <c r="B54" s="13" t="s">
        <v>19</v>
      </c>
      <c r="C54" s="14">
        <v>0</v>
      </c>
      <c r="D54" s="14">
        <v>9518536</v>
      </c>
      <c r="E54" s="14">
        <v>2754334.4900000007</v>
      </c>
      <c r="F54" s="34">
        <f t="shared" si="2"/>
        <v>0.28936534883095477</v>
      </c>
    </row>
    <row r="55" spans="2:6" x14ac:dyDescent="0.25">
      <c r="B55" s="13" t="s">
        <v>20</v>
      </c>
      <c r="C55" s="14">
        <v>603499782</v>
      </c>
      <c r="D55" s="14">
        <v>211723957</v>
      </c>
      <c r="E55" s="14">
        <v>74785074.180000007</v>
      </c>
      <c r="F55" s="34">
        <f t="shared" si="2"/>
        <v>0.35321970758368176</v>
      </c>
    </row>
    <row r="56" spans="2:6" x14ac:dyDescent="0.25">
      <c r="B56" s="4" t="s">
        <v>8</v>
      </c>
      <c r="C56" s="5">
        <f>+C44+C36+C33+C20+C17+C6</f>
        <v>3173074525</v>
      </c>
      <c r="D56" s="5">
        <f>+D44+D36+D33+D20+D17+D6</f>
        <v>2102499437</v>
      </c>
      <c r="E56" s="5">
        <f>+E44+E36+E33+E20+E17+E6</f>
        <v>1085628991.8899996</v>
      </c>
      <c r="F56" s="30">
        <f t="shared" si="2"/>
        <v>0.51635162073529706</v>
      </c>
    </row>
    <row r="57" spans="2:6" x14ac:dyDescent="0.25">
      <c r="B57" s="1" t="s">
        <v>30</v>
      </c>
      <c r="C57" s="9"/>
      <c r="D57" s="9"/>
      <c r="E57" s="9"/>
    </row>
    <row r="58" spans="2:6" x14ac:dyDescent="0.25">
      <c r="B58" s="1" t="s">
        <v>32</v>
      </c>
    </row>
  </sheetData>
  <mergeCells count="1">
    <mergeCell ref="B2:F2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showGridLines="0" zoomScaleNormal="100" workbookViewId="0">
      <selection activeCell="B5" sqref="B5"/>
    </sheetView>
  </sheetViews>
  <sheetFormatPr baseColWidth="10" defaultRowHeight="15" x14ac:dyDescent="0.25"/>
  <cols>
    <col min="2" max="2" width="82.5703125" customWidth="1"/>
    <col min="5" max="5" width="14.7109375" customWidth="1"/>
  </cols>
  <sheetData>
    <row r="2" spans="2:6" ht="52.5" customHeight="1" x14ac:dyDescent="0.25">
      <c r="B2" s="47" t="s">
        <v>33</v>
      </c>
      <c r="C2" s="47"/>
      <c r="D2" s="47"/>
      <c r="E2" s="47"/>
      <c r="F2" s="47"/>
    </row>
    <row r="4" spans="2:6" x14ac:dyDescent="0.25">
      <c r="B4" t="s">
        <v>27</v>
      </c>
    </row>
    <row r="5" spans="2:6" ht="38.25" x14ac:dyDescent="0.25">
      <c r="B5" s="6" t="s">
        <v>9</v>
      </c>
      <c r="C5" s="6" t="s">
        <v>6</v>
      </c>
      <c r="D5" s="6" t="s">
        <v>7</v>
      </c>
      <c r="E5" s="10" t="s">
        <v>31</v>
      </c>
      <c r="F5" s="10" t="s">
        <v>10</v>
      </c>
    </row>
    <row r="6" spans="2:6" x14ac:dyDescent="0.25">
      <c r="B6" s="2" t="s">
        <v>0</v>
      </c>
      <c r="C6" s="3">
        <f>SUM(C7:C7)</f>
        <v>200000</v>
      </c>
      <c r="D6" s="3">
        <f>SUM(D7:D7)</f>
        <v>200000</v>
      </c>
      <c r="E6" s="3">
        <f>SUM(E7:E7)</f>
        <v>61040</v>
      </c>
      <c r="F6" s="26">
        <f t="shared" ref="F6:F32" si="0">IF(E6=0,"0%",+E6/D6)</f>
        <v>0.30520000000000003</v>
      </c>
    </row>
    <row r="7" spans="2:6" x14ac:dyDescent="0.25">
      <c r="B7" s="36" t="s">
        <v>20</v>
      </c>
      <c r="C7" s="12">
        <v>200000</v>
      </c>
      <c r="D7" s="12">
        <v>200000</v>
      </c>
      <c r="E7" s="12">
        <v>61040</v>
      </c>
      <c r="F7" s="40">
        <f t="shared" si="0"/>
        <v>0.30520000000000003</v>
      </c>
    </row>
    <row r="8" spans="2:6" x14ac:dyDescent="0.25">
      <c r="B8" s="2" t="s">
        <v>1</v>
      </c>
      <c r="C8" s="3">
        <f>SUM(C9:C9)</f>
        <v>850000</v>
      </c>
      <c r="D8" s="3">
        <f>SUM(D9:D9)</f>
        <v>850000</v>
      </c>
      <c r="E8" s="3">
        <f>SUM(E9:E9)</f>
        <v>0</v>
      </c>
      <c r="F8" s="26" t="str">
        <f t="shared" si="0"/>
        <v>0%</v>
      </c>
    </row>
    <row r="9" spans="2:6" x14ac:dyDescent="0.25">
      <c r="B9" s="36" t="s">
        <v>19</v>
      </c>
      <c r="C9" s="12">
        <v>850000</v>
      </c>
      <c r="D9" s="12">
        <v>850000</v>
      </c>
      <c r="E9" s="12">
        <v>0</v>
      </c>
      <c r="F9" s="40" t="str">
        <f t="shared" si="0"/>
        <v>0%</v>
      </c>
    </row>
    <row r="10" spans="2:6" x14ac:dyDescent="0.25">
      <c r="B10" s="2" t="s">
        <v>2</v>
      </c>
      <c r="C10" s="3">
        <f>+SUM(C11:C21)</f>
        <v>44051544</v>
      </c>
      <c r="D10" s="3">
        <f t="shared" ref="D10:E10" si="1">+SUM(D11:D21)</f>
        <v>66924836</v>
      </c>
      <c r="E10" s="3">
        <f t="shared" si="1"/>
        <v>36507304.340000004</v>
      </c>
      <c r="F10" s="26">
        <f t="shared" si="0"/>
        <v>0.54549710573814481</v>
      </c>
    </row>
    <row r="11" spans="2:6" x14ac:dyDescent="0.25">
      <c r="B11" s="11" t="s">
        <v>11</v>
      </c>
      <c r="C11" s="12">
        <v>19800</v>
      </c>
      <c r="D11" s="12">
        <v>175114</v>
      </c>
      <c r="E11" s="12">
        <v>81839.600000000006</v>
      </c>
      <c r="F11" s="40">
        <f t="shared" si="0"/>
        <v>0.46735041173178621</v>
      </c>
    </row>
    <row r="12" spans="2:6" x14ac:dyDescent="0.25">
      <c r="B12" s="13" t="s">
        <v>12</v>
      </c>
      <c r="C12" s="14">
        <v>0</v>
      </c>
      <c r="D12" s="14">
        <v>111123</v>
      </c>
      <c r="E12" s="14">
        <v>7408</v>
      </c>
      <c r="F12" s="41">
        <f t="shared" si="0"/>
        <v>6.6664866859246066E-2</v>
      </c>
    </row>
    <row r="13" spans="2:6" x14ac:dyDescent="0.25">
      <c r="B13" s="13" t="s">
        <v>13</v>
      </c>
      <c r="C13" s="14">
        <v>0</v>
      </c>
      <c r="D13" s="14">
        <v>382965</v>
      </c>
      <c r="E13" s="14">
        <v>199648.78999999998</v>
      </c>
      <c r="F13" s="41">
        <f t="shared" si="0"/>
        <v>0.52132385466034747</v>
      </c>
    </row>
    <row r="14" spans="2:6" x14ac:dyDescent="0.25">
      <c r="B14" s="13" t="s">
        <v>14</v>
      </c>
      <c r="C14" s="14">
        <v>0</v>
      </c>
      <c r="D14" s="14">
        <v>90477</v>
      </c>
      <c r="E14" s="14">
        <v>45155.009999999995</v>
      </c>
      <c r="F14" s="41">
        <f t="shared" si="0"/>
        <v>0.49907722404589006</v>
      </c>
    </row>
    <row r="15" spans="2:6" x14ac:dyDescent="0.25">
      <c r="B15" s="13" t="s">
        <v>15</v>
      </c>
      <c r="C15" s="14">
        <v>0</v>
      </c>
      <c r="D15" s="14">
        <v>138202</v>
      </c>
      <c r="E15" s="14">
        <v>49721.479999999996</v>
      </c>
      <c r="F15" s="41">
        <f t="shared" si="0"/>
        <v>0.35977395406723489</v>
      </c>
    </row>
    <row r="16" spans="2:6" x14ac:dyDescent="0.25">
      <c r="B16" s="13" t="s">
        <v>16</v>
      </c>
      <c r="C16" s="14">
        <v>0</v>
      </c>
      <c r="D16" s="14">
        <v>39426</v>
      </c>
      <c r="E16" s="14">
        <v>17616</v>
      </c>
      <c r="F16" s="41">
        <f t="shared" si="0"/>
        <v>0.4468117485922995</v>
      </c>
    </row>
    <row r="17" spans="2:6" x14ac:dyDescent="0.25">
      <c r="B17" s="13" t="s">
        <v>17</v>
      </c>
      <c r="C17" s="14">
        <v>0</v>
      </c>
      <c r="D17" s="14">
        <v>71645</v>
      </c>
      <c r="E17" s="14">
        <v>39097.75</v>
      </c>
      <c r="F17" s="41">
        <f t="shared" si="0"/>
        <v>0.54571498359969295</v>
      </c>
    </row>
    <row r="18" spans="2:6" x14ac:dyDescent="0.25">
      <c r="B18" s="13" t="s">
        <v>18</v>
      </c>
      <c r="C18" s="14">
        <v>0</v>
      </c>
      <c r="D18" s="14">
        <v>29229</v>
      </c>
      <c r="E18" s="14">
        <v>17824</v>
      </c>
      <c r="F18" s="41">
        <f t="shared" si="0"/>
        <v>0.60980533032262474</v>
      </c>
    </row>
    <row r="19" spans="2:6" x14ac:dyDescent="0.25">
      <c r="B19" s="13" t="s">
        <v>21</v>
      </c>
      <c r="C19" s="14">
        <v>0</v>
      </c>
      <c r="D19" s="14">
        <v>3000</v>
      </c>
      <c r="E19" s="14">
        <v>3000</v>
      </c>
      <c r="F19" s="41">
        <f t="shared" si="0"/>
        <v>1</v>
      </c>
    </row>
    <row r="20" spans="2:6" x14ac:dyDescent="0.25">
      <c r="B20" s="13" t="s">
        <v>19</v>
      </c>
      <c r="C20" s="14">
        <v>6315313</v>
      </c>
      <c r="D20" s="14">
        <v>14529275</v>
      </c>
      <c r="E20" s="14">
        <v>5056865.7600000007</v>
      </c>
      <c r="F20" s="41">
        <f t="shared" si="0"/>
        <v>0.34804666853645488</v>
      </c>
    </row>
    <row r="21" spans="2:6" x14ac:dyDescent="0.25">
      <c r="B21" s="15" t="s">
        <v>20</v>
      </c>
      <c r="C21" s="16">
        <v>37716431</v>
      </c>
      <c r="D21" s="16">
        <v>51354380</v>
      </c>
      <c r="E21" s="16">
        <v>30989127.949999999</v>
      </c>
      <c r="F21" s="42">
        <f t="shared" si="0"/>
        <v>0.60343690158463603</v>
      </c>
    </row>
    <row r="22" spans="2:6" x14ac:dyDescent="0.25">
      <c r="B22" s="2" t="s">
        <v>23</v>
      </c>
      <c r="C22" s="3">
        <f>SUM(C23:C23)</f>
        <v>0</v>
      </c>
      <c r="D22" s="3">
        <f>SUM(D23:D23)</f>
        <v>3000000</v>
      </c>
      <c r="E22" s="3">
        <f>SUM(E23:E23)</f>
        <v>3000000</v>
      </c>
      <c r="F22" s="26">
        <f t="shared" si="0"/>
        <v>1</v>
      </c>
    </row>
    <row r="23" spans="2:6" x14ac:dyDescent="0.25">
      <c r="B23" s="36" t="s">
        <v>19</v>
      </c>
      <c r="C23" s="12">
        <v>0</v>
      </c>
      <c r="D23" s="12">
        <v>3000000</v>
      </c>
      <c r="E23" s="12">
        <v>3000000</v>
      </c>
      <c r="F23" s="40">
        <f t="shared" si="0"/>
        <v>1</v>
      </c>
    </row>
    <row r="24" spans="2:6" x14ac:dyDescent="0.25">
      <c r="B24" s="2" t="s">
        <v>4</v>
      </c>
      <c r="C24" s="3">
        <f>+SUM(C25:C26)</f>
        <v>2292838</v>
      </c>
      <c r="D24" s="3">
        <f>+SUM(D25:D26)</f>
        <v>2597126</v>
      </c>
      <c r="E24" s="3">
        <f>+SUM(E25:E26)</f>
        <v>223248.59</v>
      </c>
      <c r="F24" s="26">
        <f t="shared" si="0"/>
        <v>8.5959861015599548E-2</v>
      </c>
    </row>
    <row r="25" spans="2:6" x14ac:dyDescent="0.25">
      <c r="B25" s="11" t="s">
        <v>19</v>
      </c>
      <c r="C25" s="12">
        <v>2266573</v>
      </c>
      <c r="D25" s="12">
        <v>2345315</v>
      </c>
      <c r="E25" s="12">
        <v>34473.5</v>
      </c>
      <c r="F25" s="40">
        <f t="shared" si="0"/>
        <v>1.469887840226153E-2</v>
      </c>
    </row>
    <row r="26" spans="2:6" x14ac:dyDescent="0.25">
      <c r="B26" s="13" t="s">
        <v>20</v>
      </c>
      <c r="C26" s="14">
        <v>26265</v>
      </c>
      <c r="D26" s="14">
        <v>251811</v>
      </c>
      <c r="E26" s="14">
        <v>188775.09</v>
      </c>
      <c r="F26" s="41">
        <f t="shared" si="0"/>
        <v>0.74966975231423572</v>
      </c>
    </row>
    <row r="27" spans="2:6" x14ac:dyDescent="0.25">
      <c r="B27" s="2" t="s">
        <v>5</v>
      </c>
      <c r="C27" s="3">
        <f>+SUM(C28:C31)</f>
        <v>1916019</v>
      </c>
      <c r="D27" s="3">
        <f>+SUM(D28:D31)</f>
        <v>14048264</v>
      </c>
      <c r="E27" s="3">
        <f>+SUM(E28:E31)</f>
        <v>4047327.8099999996</v>
      </c>
      <c r="F27" s="26">
        <f t="shared" si="0"/>
        <v>0.28810163376770254</v>
      </c>
    </row>
    <row r="28" spans="2:6" x14ac:dyDescent="0.25">
      <c r="B28" s="11" t="s">
        <v>12</v>
      </c>
      <c r="C28" s="12">
        <v>0</v>
      </c>
      <c r="D28" s="12">
        <v>1000</v>
      </c>
      <c r="E28" s="12">
        <v>0</v>
      </c>
      <c r="F28" s="40" t="str">
        <f t="shared" si="0"/>
        <v>0%</v>
      </c>
    </row>
    <row r="29" spans="2:6" x14ac:dyDescent="0.25">
      <c r="B29" s="13" t="s">
        <v>14</v>
      </c>
      <c r="C29" s="14">
        <v>0</v>
      </c>
      <c r="D29" s="14">
        <v>500</v>
      </c>
      <c r="E29" s="14">
        <v>0</v>
      </c>
      <c r="F29" s="41" t="str">
        <f t="shared" si="0"/>
        <v>0%</v>
      </c>
    </row>
    <row r="30" spans="2:6" x14ac:dyDescent="0.25">
      <c r="B30" s="13" t="s">
        <v>19</v>
      </c>
      <c r="C30" s="14">
        <v>1219223</v>
      </c>
      <c r="D30" s="14">
        <v>10793378</v>
      </c>
      <c r="E30" s="14">
        <v>987676.2100000002</v>
      </c>
      <c r="F30" s="41">
        <f t="shared" si="0"/>
        <v>9.1507608646709135E-2</v>
      </c>
    </row>
    <row r="31" spans="2:6" x14ac:dyDescent="0.25">
      <c r="B31" s="13" t="s">
        <v>20</v>
      </c>
      <c r="C31" s="14">
        <v>696796</v>
      </c>
      <c r="D31" s="14">
        <v>3253386</v>
      </c>
      <c r="E31" s="14">
        <v>3059651.5999999996</v>
      </c>
      <c r="F31" s="41">
        <f t="shared" si="0"/>
        <v>0.94045145580635059</v>
      </c>
    </row>
    <row r="32" spans="2:6" x14ac:dyDescent="0.25">
      <c r="B32" s="4" t="s">
        <v>8</v>
      </c>
      <c r="C32" s="5">
        <f>+C27+C24+C10+C8+C6+C22</f>
        <v>49310401</v>
      </c>
      <c r="D32" s="5">
        <f t="shared" ref="D32:E32" si="2">+D27+D24+D10+D8+D6+D22</f>
        <v>87620226</v>
      </c>
      <c r="E32" s="5">
        <f t="shared" si="2"/>
        <v>43838920.740000002</v>
      </c>
      <c r="F32" s="30">
        <f t="shared" si="0"/>
        <v>0.50032877956740263</v>
      </c>
    </row>
    <row r="33" spans="2:2" x14ac:dyDescent="0.25">
      <c r="B33" s="1" t="s">
        <v>30</v>
      </c>
    </row>
    <row r="34" spans="2:2" x14ac:dyDescent="0.25">
      <c r="B34" s="1" t="s">
        <v>32</v>
      </c>
    </row>
  </sheetData>
  <mergeCells count="1">
    <mergeCell ref="B2:F2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showGridLines="0" zoomScaleNormal="100" workbookViewId="0">
      <selection activeCell="B2" sqref="B2:F2"/>
    </sheetView>
  </sheetViews>
  <sheetFormatPr baseColWidth="10" defaultRowHeight="15" x14ac:dyDescent="0.25"/>
  <cols>
    <col min="2" max="2" width="73.42578125" customWidth="1"/>
    <col min="5" max="5" width="14.7109375" customWidth="1"/>
  </cols>
  <sheetData>
    <row r="2" spans="2:6" ht="70.5" customHeight="1" x14ac:dyDescent="0.25">
      <c r="B2" s="47" t="s">
        <v>33</v>
      </c>
      <c r="C2" s="47"/>
      <c r="D2" s="47"/>
      <c r="E2" s="47"/>
      <c r="F2" s="47"/>
    </row>
    <row r="4" spans="2:6" x14ac:dyDescent="0.25">
      <c r="B4" t="s">
        <v>26</v>
      </c>
    </row>
    <row r="5" spans="2:6" ht="45" customHeight="1" x14ac:dyDescent="0.25">
      <c r="B5" s="6" t="s">
        <v>9</v>
      </c>
      <c r="C5" s="6" t="s">
        <v>6</v>
      </c>
      <c r="D5" s="6" t="s">
        <v>7</v>
      </c>
      <c r="E5" s="10" t="s">
        <v>31</v>
      </c>
      <c r="F5" s="10" t="s">
        <v>10</v>
      </c>
    </row>
    <row r="6" spans="2:6" x14ac:dyDescent="0.25">
      <c r="B6" s="2" t="s">
        <v>5</v>
      </c>
      <c r="C6" s="3">
        <f>+SUM(C7:C9)</f>
        <v>28656068</v>
      </c>
      <c r="D6" s="3">
        <f t="shared" ref="D6:E6" si="0">+SUM(D7:D9)</f>
        <v>31005460</v>
      </c>
      <c r="E6" s="3">
        <f t="shared" si="0"/>
        <v>14371249.279999997</v>
      </c>
      <c r="F6" s="26">
        <f t="shared" ref="F6:F10" si="1">IF(E6=0,"0%",+E6/D6)</f>
        <v>0.46350704940355658</v>
      </c>
    </row>
    <row r="7" spans="2:6" x14ac:dyDescent="0.25">
      <c r="B7" s="11" t="s">
        <v>11</v>
      </c>
      <c r="C7" s="12">
        <v>7506078</v>
      </c>
      <c r="D7" s="12">
        <v>3353936</v>
      </c>
      <c r="E7" s="12">
        <v>1262005.0900000001</v>
      </c>
      <c r="F7" s="43">
        <f t="shared" si="1"/>
        <v>0.3762758412802153</v>
      </c>
    </row>
    <row r="8" spans="2:6" x14ac:dyDescent="0.25">
      <c r="B8" s="37" t="s">
        <v>12</v>
      </c>
      <c r="C8" s="38">
        <v>21149990</v>
      </c>
      <c r="D8" s="38">
        <v>27556975</v>
      </c>
      <c r="E8" s="38">
        <v>13109244.189999998</v>
      </c>
      <c r="F8" s="44">
        <f t="shared" si="1"/>
        <v>0.47571419540787757</v>
      </c>
    </row>
    <row r="9" spans="2:6" x14ac:dyDescent="0.25">
      <c r="B9" s="15" t="s">
        <v>20</v>
      </c>
      <c r="C9" s="16">
        <v>0</v>
      </c>
      <c r="D9" s="16">
        <v>94549</v>
      </c>
      <c r="E9" s="16">
        <v>0</v>
      </c>
      <c r="F9" s="45" t="str">
        <f t="shared" si="1"/>
        <v>0%</v>
      </c>
    </row>
    <row r="10" spans="2:6" x14ac:dyDescent="0.25">
      <c r="B10" s="4" t="s">
        <v>8</v>
      </c>
      <c r="C10" s="5">
        <f>+C6</f>
        <v>28656068</v>
      </c>
      <c r="D10" s="5">
        <f t="shared" ref="D10:E10" si="2">+D6</f>
        <v>31005460</v>
      </c>
      <c r="E10" s="5">
        <f t="shared" si="2"/>
        <v>14371249.279999997</v>
      </c>
      <c r="F10" s="30">
        <f t="shared" si="1"/>
        <v>0.46350704940355658</v>
      </c>
    </row>
    <row r="11" spans="2:6" x14ac:dyDescent="0.25">
      <c r="B11" s="1" t="s">
        <v>30</v>
      </c>
    </row>
    <row r="12" spans="2:6" x14ac:dyDescent="0.25">
      <c r="B12" s="1" t="s">
        <v>32</v>
      </c>
    </row>
  </sheetData>
  <mergeCells count="1">
    <mergeCell ref="B2:F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zoomScaleNormal="100" workbookViewId="0">
      <selection activeCell="B5" sqref="B5"/>
    </sheetView>
  </sheetViews>
  <sheetFormatPr baseColWidth="10" defaultRowHeight="15" x14ac:dyDescent="0.25"/>
  <cols>
    <col min="2" max="2" width="85.28515625" bestFit="1" customWidth="1"/>
    <col min="5" max="5" width="14.7109375" customWidth="1"/>
  </cols>
  <sheetData>
    <row r="2" spans="2:6" ht="60" customHeight="1" x14ac:dyDescent="0.25">
      <c r="B2" s="47" t="s">
        <v>33</v>
      </c>
      <c r="C2" s="47"/>
      <c r="D2" s="47"/>
      <c r="E2" s="47"/>
      <c r="F2" s="47"/>
    </row>
    <row r="4" spans="2:6" x14ac:dyDescent="0.25">
      <c r="B4" t="s">
        <v>25</v>
      </c>
    </row>
    <row r="5" spans="2:6" ht="38.25" x14ac:dyDescent="0.25">
      <c r="B5" s="6" t="s">
        <v>9</v>
      </c>
      <c r="C5" s="6" t="s">
        <v>6</v>
      </c>
      <c r="D5" s="6" t="s">
        <v>7</v>
      </c>
      <c r="E5" s="10" t="s">
        <v>31</v>
      </c>
      <c r="F5" s="10" t="s">
        <v>10</v>
      </c>
    </row>
    <row r="6" spans="2:6" x14ac:dyDescent="0.25">
      <c r="B6" s="2" t="s">
        <v>2</v>
      </c>
      <c r="C6" s="3">
        <f>SUM(C7:C10)</f>
        <v>0</v>
      </c>
      <c r="D6" s="3">
        <f>SUM(D7:D10)</f>
        <v>5899416</v>
      </c>
      <c r="E6" s="3">
        <f>SUM(E7:E10)</f>
        <v>3877338.7700000005</v>
      </c>
      <c r="F6" s="26">
        <f t="shared" ref="F6:F15" si="0">IF(E6=0,"0%",+E6/D6)</f>
        <v>0.65724111844291033</v>
      </c>
    </row>
    <row r="7" spans="2:6" x14ac:dyDescent="0.25">
      <c r="B7" s="23" t="s">
        <v>11</v>
      </c>
      <c r="C7" s="12">
        <v>0</v>
      </c>
      <c r="D7" s="12">
        <v>5072</v>
      </c>
      <c r="E7" s="12">
        <v>0</v>
      </c>
      <c r="F7" s="40" t="str">
        <f t="shared" si="0"/>
        <v>0%</v>
      </c>
    </row>
    <row r="8" spans="2:6" x14ac:dyDescent="0.25">
      <c r="B8" s="24" t="s">
        <v>13</v>
      </c>
      <c r="C8" s="14">
        <v>0</v>
      </c>
      <c r="D8" s="14">
        <v>5256028</v>
      </c>
      <c r="E8" s="14">
        <v>3727988.4700000007</v>
      </c>
      <c r="F8" s="41">
        <f t="shared" si="0"/>
        <v>0.70927865490823117</v>
      </c>
    </row>
    <row r="9" spans="2:6" x14ac:dyDescent="0.25">
      <c r="B9" s="24" t="s">
        <v>19</v>
      </c>
      <c r="C9" s="14">
        <v>0</v>
      </c>
      <c r="D9" s="14">
        <v>586248</v>
      </c>
      <c r="E9" s="14">
        <v>149350.29999999999</v>
      </c>
      <c r="F9" s="41">
        <f t="shared" si="0"/>
        <v>0.25475617827267638</v>
      </c>
    </row>
    <row r="10" spans="2:6" x14ac:dyDescent="0.25">
      <c r="B10" s="24" t="s">
        <v>20</v>
      </c>
      <c r="C10" s="14">
        <v>0</v>
      </c>
      <c r="D10" s="14">
        <v>52068</v>
      </c>
      <c r="E10" s="14">
        <v>0</v>
      </c>
      <c r="F10" s="41" t="str">
        <f t="shared" si="0"/>
        <v>0%</v>
      </c>
    </row>
    <row r="11" spans="2:6" x14ac:dyDescent="0.25">
      <c r="B11" s="2" t="s">
        <v>5</v>
      </c>
      <c r="C11" s="3">
        <f>SUM(C12:C14)</f>
        <v>0</v>
      </c>
      <c r="D11" s="3">
        <f>SUM(D12:D14)</f>
        <v>2731509</v>
      </c>
      <c r="E11" s="3">
        <f>SUM(E12:E14)</f>
        <v>944811.52999999991</v>
      </c>
      <c r="F11" s="26">
        <f t="shared" si="0"/>
        <v>0.34589361777684052</v>
      </c>
    </row>
    <row r="12" spans="2:6" x14ac:dyDescent="0.25">
      <c r="B12" s="23" t="s">
        <v>13</v>
      </c>
      <c r="C12" s="12">
        <v>0</v>
      </c>
      <c r="D12" s="12">
        <v>837903</v>
      </c>
      <c r="E12" s="12">
        <v>715931.95</v>
      </c>
      <c r="F12" s="40">
        <f t="shared" si="0"/>
        <v>0.8544329713582598</v>
      </c>
    </row>
    <row r="13" spans="2:6" x14ac:dyDescent="0.25">
      <c r="B13" s="24" t="s">
        <v>17</v>
      </c>
      <c r="C13" s="14">
        <v>0</v>
      </c>
      <c r="D13" s="14">
        <v>811625</v>
      </c>
      <c r="E13" s="14">
        <v>48979.58</v>
      </c>
      <c r="F13" s="41">
        <f t="shared" si="0"/>
        <v>6.0347549668874172E-2</v>
      </c>
    </row>
    <row r="14" spans="2:6" x14ac:dyDescent="0.25">
      <c r="B14" s="24" t="s">
        <v>20</v>
      </c>
      <c r="C14" s="14">
        <v>0</v>
      </c>
      <c r="D14" s="14">
        <v>1081981</v>
      </c>
      <c r="E14" s="14">
        <v>179900</v>
      </c>
      <c r="F14" s="41">
        <f t="shared" si="0"/>
        <v>0.16626909344988497</v>
      </c>
    </row>
    <row r="15" spans="2:6" x14ac:dyDescent="0.25">
      <c r="B15" s="4" t="s">
        <v>8</v>
      </c>
      <c r="C15" s="5">
        <f>+C11+C6</f>
        <v>0</v>
      </c>
      <c r="D15" s="5">
        <f t="shared" ref="D15:E15" si="1">+D11+D6</f>
        <v>8630925</v>
      </c>
      <c r="E15" s="5">
        <f t="shared" si="1"/>
        <v>4822150.3000000007</v>
      </c>
      <c r="F15" s="46">
        <f t="shared" si="0"/>
        <v>0.55870608306757397</v>
      </c>
    </row>
    <row r="16" spans="2:6" x14ac:dyDescent="0.25">
      <c r="B16" s="1" t="s">
        <v>30</v>
      </c>
    </row>
    <row r="17" spans="2:2" x14ac:dyDescent="0.25">
      <c r="B17" s="1" t="s">
        <v>32</v>
      </c>
    </row>
  </sheetData>
  <mergeCells count="1">
    <mergeCell ref="B2:F2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showGridLines="0" zoomScaleNormal="100" workbookViewId="0">
      <selection activeCell="B5" sqref="B5"/>
    </sheetView>
  </sheetViews>
  <sheetFormatPr baseColWidth="10" defaultRowHeight="15" x14ac:dyDescent="0.25"/>
  <cols>
    <col min="2" max="2" width="85.28515625" bestFit="1" customWidth="1"/>
    <col min="5" max="5" width="14.7109375" customWidth="1"/>
  </cols>
  <sheetData>
    <row r="2" spans="2:6" ht="60" customHeight="1" x14ac:dyDescent="0.25">
      <c r="B2" s="47" t="s">
        <v>33</v>
      </c>
      <c r="C2" s="47"/>
      <c r="D2" s="47"/>
      <c r="E2" s="47"/>
      <c r="F2" s="47"/>
    </row>
    <row r="4" spans="2:6" x14ac:dyDescent="0.25">
      <c r="B4" t="s">
        <v>24</v>
      </c>
    </row>
    <row r="5" spans="2:6" ht="38.25" x14ac:dyDescent="0.25">
      <c r="B5" s="6" t="s">
        <v>9</v>
      </c>
      <c r="C5" s="6" t="s">
        <v>6</v>
      </c>
      <c r="D5" s="6" t="s">
        <v>7</v>
      </c>
      <c r="E5" s="10" t="s">
        <v>31</v>
      </c>
      <c r="F5" s="10" t="s">
        <v>10</v>
      </c>
    </row>
    <row r="6" spans="2:6" x14ac:dyDescent="0.25">
      <c r="B6" s="2" t="s">
        <v>5</v>
      </c>
      <c r="C6" s="3">
        <f>SUM(C7:C7)</f>
        <v>500000000</v>
      </c>
      <c r="D6" s="3">
        <f>SUM(D7:D7)</f>
        <v>207235568</v>
      </c>
      <c r="E6" s="3">
        <f>SUM(E7:E7)</f>
        <v>0</v>
      </c>
      <c r="F6" s="26" t="str">
        <f t="shared" ref="F6:F8" si="0">IF(E6=0,"0%",+E6/D6)</f>
        <v>0%</v>
      </c>
    </row>
    <row r="7" spans="2:6" x14ac:dyDescent="0.25">
      <c r="B7" s="39" t="s">
        <v>20</v>
      </c>
      <c r="C7" s="12">
        <v>500000000</v>
      </c>
      <c r="D7" s="12">
        <v>207235568</v>
      </c>
      <c r="E7" s="12">
        <v>0</v>
      </c>
      <c r="F7" s="40" t="str">
        <f t="shared" si="0"/>
        <v>0%</v>
      </c>
    </row>
    <row r="8" spans="2:6" x14ac:dyDescent="0.25">
      <c r="B8" s="4" t="s">
        <v>8</v>
      </c>
      <c r="C8" s="5">
        <f>+C7</f>
        <v>500000000</v>
      </c>
      <c r="D8" s="5">
        <f t="shared" ref="D8:E8" si="1">+D7</f>
        <v>207235568</v>
      </c>
      <c r="E8" s="5">
        <f t="shared" si="1"/>
        <v>0</v>
      </c>
      <c r="F8" s="46" t="str">
        <f t="shared" si="0"/>
        <v>0%</v>
      </c>
    </row>
    <row r="9" spans="2:6" x14ac:dyDescent="0.25">
      <c r="B9" s="1" t="s">
        <v>30</v>
      </c>
    </row>
    <row r="10" spans="2:6" x14ac:dyDescent="0.25">
      <c r="B10" s="1" t="s">
        <v>32</v>
      </c>
    </row>
  </sheetData>
  <mergeCells count="1">
    <mergeCell ref="B2:F2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TODA FUENTE</vt:lpstr>
      <vt:lpstr>RO</vt:lpstr>
      <vt:lpstr>RDR</vt:lpstr>
      <vt:lpstr>ROOC</vt:lpstr>
      <vt:lpstr>DYT</vt:lpstr>
      <vt:lpstr>RD</vt:lpstr>
      <vt:lpstr>DYT!Área_de_impresión</vt:lpstr>
      <vt:lpstr>RD!Área_de_impresión</vt:lpstr>
      <vt:lpstr>RDR!Área_de_impresión</vt:lpstr>
      <vt:lpstr>RO!Área_de_impresión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2014-05-15T18:09:35Z</cp:lastPrinted>
  <dcterms:created xsi:type="dcterms:W3CDTF">2013-07-12T22:51:31Z</dcterms:created>
  <dcterms:modified xsi:type="dcterms:W3CDTF">2015-11-04T15:58:36Z</dcterms:modified>
</cp:coreProperties>
</file>