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DYT!$B$2:$F$16</definedName>
    <definedName name="_xlnm.Print_Area" localSheetId="5">RD!$B$2:$F$9</definedName>
    <definedName name="_xlnm.Print_Area" localSheetId="2">RDR!$B$2:$F$35</definedName>
    <definedName name="_xlnm.Print_Area" localSheetId="1">RO!$B$2:$F$57</definedName>
    <definedName name="_xlnm.Print_Area" localSheetId="3">ROOC!$B$2:$F$11</definedName>
    <definedName name="_xlnm.Print_Area" localSheetId="0">'TODA FUENTE'!$B$2:$F$57</definedName>
  </definedNames>
  <calcPr calcId="145621"/>
</workbook>
</file>

<file path=xl/calcChain.xml><?xml version="1.0" encoding="utf-8"?>
<calcChain xmlns="http://schemas.openxmlformats.org/spreadsheetml/2006/main">
  <c r="C25" i="3" l="1"/>
  <c r="D25" i="3"/>
  <c r="E25" i="3"/>
  <c r="C8" i="6"/>
  <c r="D8" i="6"/>
  <c r="E8" i="6"/>
  <c r="C11" i="5"/>
  <c r="D11" i="5"/>
  <c r="E11" i="5"/>
  <c r="C8" i="3"/>
  <c r="D8" i="3"/>
  <c r="E8" i="3"/>
  <c r="C10" i="3"/>
  <c r="D10" i="3"/>
  <c r="E10" i="3"/>
  <c r="F27" i="3" l="1"/>
  <c r="F17" i="3"/>
  <c r="C23" i="3"/>
  <c r="D23" i="3"/>
  <c r="E23" i="3"/>
  <c r="F7" i="6" l="1"/>
  <c r="F14" i="5"/>
  <c r="F13" i="5"/>
  <c r="F12" i="5"/>
  <c r="F10" i="5"/>
  <c r="F9" i="5"/>
  <c r="F8" i="5"/>
  <c r="F7" i="5"/>
  <c r="F9" i="4"/>
  <c r="F8" i="4"/>
  <c r="F7" i="4"/>
  <c r="F33" i="3"/>
  <c r="F32" i="3"/>
  <c r="F31" i="3"/>
  <c r="F30" i="3"/>
  <c r="F28" i="3"/>
  <c r="F26" i="3"/>
  <c r="F24" i="3"/>
  <c r="F22" i="3"/>
  <c r="F21" i="3"/>
  <c r="F20" i="3"/>
  <c r="F19" i="3"/>
  <c r="F18" i="3"/>
  <c r="F16" i="3"/>
  <c r="F15" i="3"/>
  <c r="F14" i="3"/>
  <c r="F13" i="3"/>
  <c r="F12" i="3"/>
  <c r="F11" i="3"/>
  <c r="F9" i="3"/>
  <c r="F7" i="3"/>
  <c r="C20" i="1" l="1"/>
  <c r="D20" i="1"/>
  <c r="E20" i="1"/>
  <c r="F11" i="5" l="1"/>
  <c r="F49" i="2"/>
  <c r="F49" i="1"/>
  <c r="F23" i="3" l="1"/>
  <c r="F35" i="2"/>
  <c r="F34" i="2"/>
  <c r="E33" i="2"/>
  <c r="D33" i="2"/>
  <c r="C33" i="2"/>
  <c r="F35" i="1"/>
  <c r="E33" i="1"/>
  <c r="D33" i="1"/>
  <c r="C33" i="1"/>
  <c r="F8" i="6" l="1"/>
  <c r="E6" i="6"/>
  <c r="F6" i="6" s="1"/>
  <c r="D6" i="6"/>
  <c r="C6" i="6"/>
  <c r="C44" i="2"/>
  <c r="F40" i="2"/>
  <c r="D44" i="2"/>
  <c r="F28" i="2"/>
  <c r="F55" i="2" l="1"/>
  <c r="F54" i="2"/>
  <c r="F53" i="2"/>
  <c r="F52" i="2"/>
  <c r="F51" i="2"/>
  <c r="F50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5" i="1"/>
  <c r="F54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l="1"/>
  <c r="E6" i="5" l="1"/>
  <c r="E15" i="5" s="1"/>
  <c r="D6" i="5"/>
  <c r="D15" i="5" s="1"/>
  <c r="C6" i="5"/>
  <c r="C15" i="5" s="1"/>
  <c r="E44" i="1"/>
  <c r="D44" i="1"/>
  <c r="E17" i="1"/>
  <c r="D17" i="1"/>
  <c r="C17" i="1"/>
  <c r="C44" i="1"/>
  <c r="F6" i="5" l="1"/>
  <c r="F44" i="1"/>
  <c r="F17" i="1"/>
  <c r="F20" i="1"/>
  <c r="E6" i="4"/>
  <c r="E10" i="4" s="1"/>
  <c r="D6" i="4"/>
  <c r="D10" i="4" s="1"/>
  <c r="C6" i="4"/>
  <c r="C10" i="4" s="1"/>
  <c r="E29" i="3"/>
  <c r="D29" i="3"/>
  <c r="C29" i="3"/>
  <c r="F8" i="3"/>
  <c r="E6" i="3"/>
  <c r="D6" i="3"/>
  <c r="C6" i="3"/>
  <c r="E44" i="2"/>
  <c r="E36" i="2"/>
  <c r="D36" i="2"/>
  <c r="C36" i="2"/>
  <c r="F33" i="2"/>
  <c r="E20" i="2"/>
  <c r="D20" i="2"/>
  <c r="C20" i="2"/>
  <c r="E17" i="2"/>
  <c r="D17" i="2"/>
  <c r="C17" i="2"/>
  <c r="E6" i="2"/>
  <c r="D6" i="2"/>
  <c r="C6" i="2"/>
  <c r="E6" i="1"/>
  <c r="E56" i="1" s="1"/>
  <c r="D6" i="1"/>
  <c r="D56" i="1" s="1"/>
  <c r="C6" i="1"/>
  <c r="C56" i="1" s="1"/>
  <c r="F29" i="3" l="1"/>
  <c r="F25" i="3"/>
  <c r="F10" i="3"/>
  <c r="F6" i="3"/>
  <c r="F15" i="5"/>
  <c r="F10" i="4"/>
  <c r="F6" i="4"/>
  <c r="C56" i="2"/>
  <c r="D56" i="2"/>
  <c r="C34" i="3"/>
  <c r="F44" i="2"/>
  <c r="E56" i="2"/>
  <c r="F36" i="2"/>
  <c r="F6" i="2"/>
  <c r="D34" i="3"/>
  <c r="E34" i="3"/>
  <c r="F20" i="2"/>
  <c r="F17" i="2"/>
  <c r="F56" i="1"/>
  <c r="F6" i="1"/>
  <c r="F34" i="3" l="1"/>
  <c r="F56" i="2"/>
</calcChain>
</file>

<file path=xl/sharedStrings.xml><?xml version="1.0" encoding="utf-8"?>
<sst xmlns="http://schemas.openxmlformats.org/spreadsheetml/2006/main" count="203" uniqueCount="34">
  <si>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</si>
  <si>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</si>
  <si>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</si>
  <si>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</si>
  <si>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</si>
  <si>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</si>
  <si>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</si>
  <si>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</si>
  <si>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</si>
  <si>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</si>
  <si>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</si>
  <si>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</si>
  <si>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</si>
  <si>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</si>
  <si>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</si>
  <si>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</si>
  <si>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</si>
  <si>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</si>
  <si>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</si>
  <si>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</si>
  <si>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</si>
  <si>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</si>
  <si>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</si>
  <si>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</si>
  <si>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</si>
  <si>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</si>
  <si>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</si>
  <si>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</si>
  <si>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</si>
  <si>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</si>
  <si>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</si>
  <si>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EJECUCION DE LOS PROGRAMAS PRESUPUESTALES AL MES DE NOVIEMBRE DEL AÑO FISCAL 2015 
DEL PLIEGO 011 MINSA</t>
  </si>
  <si>
    <t>Fuente:  Base de Datos MEF al cierre del mes de Noviembre</t>
  </si>
  <si>
    <t>DEVENGADO
AL 30.11.15
(*/)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</si>
</sst>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9" fontId="4" fillId="0" borderId="7" xfId="1" applyFont="1" applyBorder="1" applyAlignment="1">
      <alignment horizontal="right" vertical="center"/>
    </xf>
    <xf numFmtId="9" fontId="4" fillId="0" borderId="6" xfId="1" applyFont="1" applyBorder="1" applyAlignment="1">
      <alignment horizontal="right" vertical="center"/>
    </xf>
    <xf numFmtId="9" fontId="3" fillId="3" borderId="1" xfId="1" applyFont="1" applyFill="1" applyBorder="1" applyAlignment="1">
      <alignment horizontal="right" vertical="center"/>
    </xf>
    <xf numFmtId="3" fontId="4" fillId="0" borderId="8" xfId="3" applyNumberFormat="1" applyBorder="1" applyAlignment="1">
      <alignment horizontal="left" vertical="center" indent="3"/>
    </xf>
    <xf numFmtId="3" fontId="4" fillId="0" borderId="8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1"/>
    <col min="7" max="16384" width="11.42578125" style="1"/>
  </cols>
  <sheetData>
    <row r="2" spans="2:6" ht="51.75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s="1" t="s">
        <v>29</v>
      </c>
    </row>
    <row r="5" spans="2:6" ht="38.25" x14ac:dyDescent="0.25">
      <c r="B5" s="6" t="s">
        <v>9</v>
      </c>
      <c r="C5" s="7" t="s">
        <v>6</v>
      </c>
      <c r="D5" s="7" t="s">
        <v>7</v>
      </c>
      <c r="E5" s="10" t="s">
        <v>33</v>
      </c>
      <c r="F5" s="8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695500364</v>
      </c>
      <c r="E6" s="3">
        <f>SUM(E7:E16)</f>
        <v>497223293.31999999</v>
      </c>
      <c r="F6" s="26">
        <f>IF(E6=0,"0%",+E6/D6)</f>
        <v>0.71491449761484238</v>
      </c>
    </row>
    <row r="7" spans="2:6" x14ac:dyDescent="0.25">
      <c r="B7" s="17" t="s">
        <v>11</v>
      </c>
      <c r="C7" s="18">
        <v>0</v>
      </c>
      <c r="D7" s="18">
        <v>1071269</v>
      </c>
      <c r="E7" s="18">
        <v>537104.96</v>
      </c>
      <c r="F7" s="27">
        <f t="shared" ref="F7:F56" si="0">IF(E7=0,"0%",+E7/D7)</f>
        <v>0.50137263376425523</v>
      </c>
    </row>
    <row r="8" spans="2:6" x14ac:dyDescent="0.25">
      <c r="B8" s="19" t="s">
        <v>12</v>
      </c>
      <c r="C8" s="20">
        <v>0</v>
      </c>
      <c r="D8" s="20">
        <v>268228</v>
      </c>
      <c r="E8" s="20">
        <v>241880.18999999997</v>
      </c>
      <c r="F8" s="28">
        <f t="shared" si="0"/>
        <v>0.90177084420716691</v>
      </c>
    </row>
    <row r="9" spans="2:6" x14ac:dyDescent="0.25">
      <c r="B9" s="19" t="s">
        <v>13</v>
      </c>
      <c r="C9" s="20">
        <v>0</v>
      </c>
      <c r="D9" s="20">
        <v>485959</v>
      </c>
      <c r="E9" s="20">
        <v>378306.00999999995</v>
      </c>
      <c r="F9" s="28">
        <f t="shared" si="0"/>
        <v>0.77847310164026173</v>
      </c>
    </row>
    <row r="10" spans="2:6" x14ac:dyDescent="0.25">
      <c r="B10" s="19" t="s">
        <v>14</v>
      </c>
      <c r="C10" s="20">
        <v>0</v>
      </c>
      <c r="D10" s="20">
        <v>487154</v>
      </c>
      <c r="E10" s="20">
        <v>332572.51999999996</v>
      </c>
      <c r="F10" s="28">
        <f t="shared" si="0"/>
        <v>0.6826845720244521</v>
      </c>
    </row>
    <row r="11" spans="2:6" x14ac:dyDescent="0.25">
      <c r="B11" s="19" t="s">
        <v>15</v>
      </c>
      <c r="C11" s="20">
        <v>0</v>
      </c>
      <c r="D11" s="20">
        <v>4080929</v>
      </c>
      <c r="E11" s="20">
        <v>2255627.1100000008</v>
      </c>
      <c r="F11" s="28">
        <f t="shared" si="0"/>
        <v>0.55272392879170429</v>
      </c>
    </row>
    <row r="12" spans="2:6" x14ac:dyDescent="0.25">
      <c r="B12" s="19" t="s">
        <v>16</v>
      </c>
      <c r="C12" s="20">
        <v>0</v>
      </c>
      <c r="D12" s="20">
        <v>177751</v>
      </c>
      <c r="E12" s="20">
        <v>93514.61</v>
      </c>
      <c r="F12" s="28">
        <f t="shared" si="0"/>
        <v>0.5260989249005632</v>
      </c>
    </row>
    <row r="13" spans="2:6" x14ac:dyDescent="0.25">
      <c r="B13" s="19" t="s">
        <v>17</v>
      </c>
      <c r="C13" s="20">
        <v>203313</v>
      </c>
      <c r="D13" s="20">
        <v>315654</v>
      </c>
      <c r="E13" s="20">
        <v>82087.700000000012</v>
      </c>
      <c r="F13" s="28">
        <f t="shared" si="0"/>
        <v>0.26005594733473997</v>
      </c>
    </row>
    <row r="14" spans="2:6" x14ac:dyDescent="0.25">
      <c r="B14" s="19" t="s">
        <v>18</v>
      </c>
      <c r="C14" s="20">
        <v>0</v>
      </c>
      <c r="D14" s="20">
        <v>122582</v>
      </c>
      <c r="E14" s="20">
        <v>108923.2</v>
      </c>
      <c r="F14" s="28">
        <f t="shared" si="0"/>
        <v>0.88857417891696988</v>
      </c>
    </row>
    <row r="15" spans="2:6" x14ac:dyDescent="0.25">
      <c r="B15" s="19" t="s">
        <v>19</v>
      </c>
      <c r="C15" s="20">
        <v>985456878</v>
      </c>
      <c r="D15" s="20">
        <v>662320349</v>
      </c>
      <c r="E15" s="20">
        <v>477574111.44999999</v>
      </c>
      <c r="F15" s="28">
        <f t="shared" si="0"/>
        <v>0.72106211468674053</v>
      </c>
    </row>
    <row r="16" spans="2:6" x14ac:dyDescent="0.25">
      <c r="B16" s="19" t="s">
        <v>20</v>
      </c>
      <c r="C16" s="20">
        <v>14298853</v>
      </c>
      <c r="D16" s="20">
        <v>26170489</v>
      </c>
      <c r="E16" s="20">
        <v>15619165.569999997</v>
      </c>
      <c r="F16" s="28">
        <f t="shared" si="0"/>
        <v>0.59682360425133807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49760406</v>
      </c>
      <c r="E17" s="3">
        <f>SUM(E18:E19)</f>
        <v>39335944.719999991</v>
      </c>
      <c r="F17" s="26">
        <f t="shared" si="0"/>
        <v>0.79050690864539952</v>
      </c>
    </row>
    <row r="18" spans="2:6" x14ac:dyDescent="0.25">
      <c r="B18" s="17" t="s">
        <v>19</v>
      </c>
      <c r="C18" s="18">
        <v>850000</v>
      </c>
      <c r="D18" s="18">
        <v>879088</v>
      </c>
      <c r="E18" s="18">
        <v>358808.39999999997</v>
      </c>
      <c r="F18" s="27">
        <f t="shared" si="0"/>
        <v>0.40815982017727459</v>
      </c>
    </row>
    <row r="19" spans="2:6" x14ac:dyDescent="0.25">
      <c r="B19" s="19" t="s">
        <v>20</v>
      </c>
      <c r="C19" s="20">
        <v>35310872</v>
      </c>
      <c r="D19" s="20">
        <v>48881318</v>
      </c>
      <c r="E19" s="20">
        <v>38977136.319999993</v>
      </c>
      <c r="F19" s="28">
        <f t="shared" si="0"/>
        <v>0.79738308856565598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882392774</v>
      </c>
      <c r="E20" s="3">
        <f t="shared" si="1"/>
        <v>666602665.75999999</v>
      </c>
      <c r="F20" s="26">
        <f t="shared" si="0"/>
        <v>0.75544891730947017</v>
      </c>
    </row>
    <row r="21" spans="2:6" x14ac:dyDescent="0.25">
      <c r="B21" s="17" t="s">
        <v>11</v>
      </c>
      <c r="C21" s="18">
        <v>271004021</v>
      </c>
      <c r="D21" s="18">
        <v>268937945</v>
      </c>
      <c r="E21" s="18">
        <v>232937267.10999995</v>
      </c>
      <c r="F21" s="27">
        <f t="shared" si="0"/>
        <v>0.86613760326754918</v>
      </c>
    </row>
    <row r="22" spans="2:6" x14ac:dyDescent="0.25">
      <c r="B22" s="19" t="s">
        <v>12</v>
      </c>
      <c r="C22" s="20">
        <v>54126133</v>
      </c>
      <c r="D22" s="20">
        <v>33031791</v>
      </c>
      <c r="E22" s="20">
        <v>19959969.180000003</v>
      </c>
      <c r="F22" s="28">
        <f t="shared" si="0"/>
        <v>0.60426542357330859</v>
      </c>
    </row>
    <row r="23" spans="2:6" x14ac:dyDescent="0.25">
      <c r="B23" s="19" t="s">
        <v>13</v>
      </c>
      <c r="C23" s="20">
        <v>81114770</v>
      </c>
      <c r="D23" s="20">
        <v>101109407</v>
      </c>
      <c r="E23" s="20">
        <v>80029801.940000042</v>
      </c>
      <c r="F23" s="28">
        <f t="shared" si="0"/>
        <v>0.79151687577398255</v>
      </c>
    </row>
    <row r="24" spans="2:6" x14ac:dyDescent="0.25">
      <c r="B24" s="19" t="s">
        <v>14</v>
      </c>
      <c r="C24" s="20">
        <v>29219967</v>
      </c>
      <c r="D24" s="20">
        <v>38919110</v>
      </c>
      <c r="E24" s="20">
        <v>26101121.189999986</v>
      </c>
      <c r="F24" s="28">
        <f t="shared" si="0"/>
        <v>0.6706505156464263</v>
      </c>
    </row>
    <row r="25" spans="2:6" x14ac:dyDescent="0.25">
      <c r="B25" s="19" t="s">
        <v>15</v>
      </c>
      <c r="C25" s="20">
        <v>9598182</v>
      </c>
      <c r="D25" s="20">
        <v>8566701</v>
      </c>
      <c r="E25" s="20">
        <v>5289200.5899999989</v>
      </c>
      <c r="F25" s="28">
        <f t="shared" si="0"/>
        <v>0.61741393682352153</v>
      </c>
    </row>
    <row r="26" spans="2:6" x14ac:dyDescent="0.25">
      <c r="B26" s="19" t="s">
        <v>16</v>
      </c>
      <c r="C26" s="20">
        <v>44082985</v>
      </c>
      <c r="D26" s="20">
        <v>49463757</v>
      </c>
      <c r="E26" s="20">
        <v>46219889.329999998</v>
      </c>
      <c r="F26" s="28">
        <f t="shared" si="0"/>
        <v>0.93441930280386909</v>
      </c>
    </row>
    <row r="27" spans="2:6" x14ac:dyDescent="0.25">
      <c r="B27" s="19" t="s">
        <v>17</v>
      </c>
      <c r="C27" s="20">
        <v>26221868</v>
      </c>
      <c r="D27" s="20">
        <v>55734727</v>
      </c>
      <c r="E27" s="20">
        <v>9849967.8500000015</v>
      </c>
      <c r="F27" s="28">
        <f t="shared" si="0"/>
        <v>0.17672945361336392</v>
      </c>
    </row>
    <row r="28" spans="2:6" x14ac:dyDescent="0.25">
      <c r="B28" s="19" t="s">
        <v>18</v>
      </c>
      <c r="C28" s="20">
        <v>15835576</v>
      </c>
      <c r="D28" s="20">
        <v>4422293</v>
      </c>
      <c r="E28" s="20">
        <v>3023068.0900000008</v>
      </c>
      <c r="F28" s="28">
        <f t="shared" si="0"/>
        <v>0.68359742106640176</v>
      </c>
    </row>
    <row r="29" spans="2:6" x14ac:dyDescent="0.25">
      <c r="B29" s="19" t="s">
        <v>21</v>
      </c>
      <c r="C29" s="20">
        <v>11033753</v>
      </c>
      <c r="D29" s="20">
        <v>679035</v>
      </c>
      <c r="E29" s="20">
        <v>341220.85</v>
      </c>
      <c r="F29" s="28">
        <f t="shared" si="0"/>
        <v>0.502508486307775</v>
      </c>
    </row>
    <row r="30" spans="2:6" x14ac:dyDescent="0.25">
      <c r="B30" s="19" t="s">
        <v>22</v>
      </c>
      <c r="C30" s="20">
        <v>26037333</v>
      </c>
      <c r="D30" s="20">
        <v>1018825</v>
      </c>
      <c r="E30" s="20">
        <v>884632.34999999986</v>
      </c>
      <c r="F30" s="28">
        <f t="shared" si="0"/>
        <v>0.86828685004784911</v>
      </c>
    </row>
    <row r="31" spans="2:6" x14ac:dyDescent="0.25">
      <c r="B31" s="19" t="s">
        <v>19</v>
      </c>
      <c r="C31" s="20">
        <v>166132073</v>
      </c>
      <c r="D31" s="20">
        <v>150306111</v>
      </c>
      <c r="E31" s="20">
        <v>109327326.10000007</v>
      </c>
      <c r="F31" s="28">
        <f t="shared" si="0"/>
        <v>0.72736447888003752</v>
      </c>
    </row>
    <row r="32" spans="2:6" x14ac:dyDescent="0.25">
      <c r="B32" s="21" t="s">
        <v>20</v>
      </c>
      <c r="C32" s="22">
        <v>273244726</v>
      </c>
      <c r="D32" s="22">
        <v>170203072</v>
      </c>
      <c r="E32" s="22">
        <v>132639201.17999995</v>
      </c>
      <c r="F32" s="29">
        <f t="shared" si="0"/>
        <v>0.77929968960842222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30313296</v>
      </c>
      <c r="E33" s="3">
        <f t="shared" si="2"/>
        <v>30313296</v>
      </c>
      <c r="F33" s="26">
        <f t="shared" si="0"/>
        <v>1</v>
      </c>
    </row>
    <row r="34" spans="2:6" x14ac:dyDescent="0.25">
      <c r="B34" s="17" t="s">
        <v>19</v>
      </c>
      <c r="C34" s="18">
        <v>0</v>
      </c>
      <c r="D34" s="18">
        <v>30313296</v>
      </c>
      <c r="E34" s="18">
        <v>30313296</v>
      </c>
      <c r="F34" s="27">
        <f t="shared" si="0"/>
        <v>1</v>
      </c>
    </row>
    <row r="35" spans="2:6" x14ac:dyDescent="0.25">
      <c r="B35" s="21" t="s">
        <v>20</v>
      </c>
      <c r="C35" s="22">
        <v>312913996</v>
      </c>
      <c r="D35" s="22">
        <v>0</v>
      </c>
      <c r="E35" s="22">
        <v>0</v>
      </c>
      <c r="F35" s="29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89094343</v>
      </c>
      <c r="E36" s="3">
        <f t="shared" si="3"/>
        <v>61178182.840000004</v>
      </c>
      <c r="F36" s="26">
        <f t="shared" si="0"/>
        <v>0.6866674221953688</v>
      </c>
    </row>
    <row r="37" spans="2:6" x14ac:dyDescent="0.25">
      <c r="B37" s="17" t="s">
        <v>11</v>
      </c>
      <c r="C37" s="18">
        <v>795100</v>
      </c>
      <c r="D37" s="18">
        <v>31985335</v>
      </c>
      <c r="E37" s="18">
        <v>24777548</v>
      </c>
      <c r="F37" s="27">
        <f t="shared" si="0"/>
        <v>0.77465338412119178</v>
      </c>
    </row>
    <row r="38" spans="2:6" x14ac:dyDescent="0.25">
      <c r="B38" s="19" t="s">
        <v>12</v>
      </c>
      <c r="C38" s="20">
        <v>0</v>
      </c>
      <c r="D38" s="20">
        <v>855159</v>
      </c>
      <c r="E38" s="20">
        <v>822578</v>
      </c>
      <c r="F38" s="28">
        <f t="shared" si="0"/>
        <v>0.96190065239329758</v>
      </c>
    </row>
    <row r="39" spans="2:6" x14ac:dyDescent="0.25">
      <c r="B39" s="19" t="s">
        <v>13</v>
      </c>
      <c r="C39" s="20">
        <v>0</v>
      </c>
      <c r="D39" s="20">
        <v>1053510</v>
      </c>
      <c r="E39" s="20">
        <v>1024197</v>
      </c>
      <c r="F39" s="28">
        <f t="shared" si="0"/>
        <v>0.97217586923712163</v>
      </c>
    </row>
    <row r="40" spans="2:6" x14ac:dyDescent="0.25">
      <c r="B40" s="19" t="s">
        <v>14</v>
      </c>
      <c r="C40" s="20">
        <v>0</v>
      </c>
      <c r="D40" s="20">
        <v>2212647</v>
      </c>
      <c r="E40" s="20">
        <v>2005490</v>
      </c>
      <c r="F40" s="28">
        <f t="shared" si="0"/>
        <v>0.90637593796028015</v>
      </c>
    </row>
    <row r="41" spans="2:6" x14ac:dyDescent="0.25">
      <c r="B41" s="19" t="s">
        <v>16</v>
      </c>
      <c r="C41" s="20">
        <v>0</v>
      </c>
      <c r="D41" s="20">
        <v>7737691</v>
      </c>
      <c r="E41" s="20">
        <v>7737691</v>
      </c>
      <c r="F41" s="28">
        <f t="shared" si="0"/>
        <v>1</v>
      </c>
    </row>
    <row r="42" spans="2:6" x14ac:dyDescent="0.25">
      <c r="B42" s="19" t="s">
        <v>19</v>
      </c>
      <c r="C42" s="20">
        <v>2271473</v>
      </c>
      <c r="D42" s="20">
        <v>26149970</v>
      </c>
      <c r="E42" s="20">
        <v>6006114.9500000011</v>
      </c>
      <c r="F42" s="28">
        <f t="shared" si="0"/>
        <v>0.22967961148712604</v>
      </c>
    </row>
    <row r="43" spans="2:6" x14ac:dyDescent="0.25">
      <c r="B43" s="19" t="s">
        <v>20</v>
      </c>
      <c r="C43" s="20">
        <v>10451265</v>
      </c>
      <c r="D43" s="20">
        <v>19100031</v>
      </c>
      <c r="E43" s="20">
        <v>18804563.890000001</v>
      </c>
      <c r="F43" s="28">
        <f t="shared" si="0"/>
        <v>0.98453054290854292</v>
      </c>
    </row>
    <row r="44" spans="2:6" x14ac:dyDescent="0.25">
      <c r="B44" s="2" t="s">
        <v>5</v>
      </c>
      <c r="C44" s="3">
        <f>SUM(C45:C55)</f>
        <v>1380837857</v>
      </c>
      <c r="D44" s="3">
        <f>SUM(D45:D55)</f>
        <v>395568812</v>
      </c>
      <c r="E44" s="3">
        <f>SUM(E45:E55)</f>
        <v>241872520.65000004</v>
      </c>
      <c r="F44" s="26">
        <f t="shared" si="0"/>
        <v>0.6114549815671515</v>
      </c>
    </row>
    <row r="45" spans="2:6" x14ac:dyDescent="0.25">
      <c r="B45" s="17" t="s">
        <v>11</v>
      </c>
      <c r="C45" s="18">
        <v>32516078</v>
      </c>
      <c r="D45" s="18">
        <v>9199946</v>
      </c>
      <c r="E45" s="18">
        <v>6791665.0999999996</v>
      </c>
      <c r="F45" s="27">
        <f t="shared" si="0"/>
        <v>0.73822880047339401</v>
      </c>
    </row>
    <row r="46" spans="2:6" x14ac:dyDescent="0.25">
      <c r="B46" s="19" t="s">
        <v>12</v>
      </c>
      <c r="C46" s="20">
        <v>89029789</v>
      </c>
      <c r="D46" s="20">
        <v>87030633</v>
      </c>
      <c r="E46" s="20">
        <v>63488115.540000021</v>
      </c>
      <c r="F46" s="28">
        <f t="shared" si="0"/>
        <v>0.72949159797562335</v>
      </c>
    </row>
    <row r="47" spans="2:6" x14ac:dyDescent="0.25">
      <c r="B47" s="19" t="s">
        <v>13</v>
      </c>
      <c r="C47" s="20">
        <v>25000000</v>
      </c>
      <c r="D47" s="20">
        <v>837903</v>
      </c>
      <c r="E47" s="20">
        <v>715931.95</v>
      </c>
      <c r="F47" s="28">
        <f t="shared" si="0"/>
        <v>0.8544329713582598</v>
      </c>
    </row>
    <row r="48" spans="2:6" x14ac:dyDescent="0.25">
      <c r="B48" s="19" t="s">
        <v>14</v>
      </c>
      <c r="C48" s="20">
        <v>25000000</v>
      </c>
      <c r="D48" s="20">
        <v>277751</v>
      </c>
      <c r="E48" s="20">
        <v>19409</v>
      </c>
      <c r="F48" s="28">
        <f t="shared" si="0"/>
        <v>6.9879136348744014E-2</v>
      </c>
    </row>
    <row r="49" spans="2:6" x14ac:dyDescent="0.25">
      <c r="B49" s="19" t="s">
        <v>15</v>
      </c>
      <c r="C49" s="20">
        <v>25000000</v>
      </c>
      <c r="D49" s="20">
        <v>7296</v>
      </c>
      <c r="E49" s="20">
        <v>7295.5</v>
      </c>
      <c r="F49" s="28">
        <f t="shared" si="0"/>
        <v>0.99993146929824561</v>
      </c>
    </row>
    <row r="50" spans="2:6" x14ac:dyDescent="0.25">
      <c r="B50" s="19" t="s">
        <v>16</v>
      </c>
      <c r="C50" s="20">
        <v>25000000</v>
      </c>
      <c r="D50" s="20">
        <v>129200</v>
      </c>
      <c r="E50" s="20">
        <v>0</v>
      </c>
      <c r="F50" s="28" t="str">
        <f t="shared" si="0"/>
        <v>0%</v>
      </c>
    </row>
    <row r="51" spans="2:6" x14ac:dyDescent="0.25">
      <c r="B51" s="19" t="s">
        <v>17</v>
      </c>
      <c r="C51" s="20">
        <v>53876189</v>
      </c>
      <c r="D51" s="20">
        <v>113300393</v>
      </c>
      <c r="E51" s="20">
        <v>39537276.119999997</v>
      </c>
      <c r="F51" s="28">
        <f t="shared" si="0"/>
        <v>0.34895974385543393</v>
      </c>
    </row>
    <row r="52" spans="2:6" x14ac:dyDescent="0.25">
      <c r="B52" s="19" t="s">
        <v>18</v>
      </c>
      <c r="C52" s="20">
        <v>0</v>
      </c>
      <c r="D52" s="20">
        <v>20494959</v>
      </c>
      <c r="E52" s="20">
        <v>15519788.82</v>
      </c>
      <c r="F52" s="28">
        <f t="shared" si="0"/>
        <v>0.75724907866368507</v>
      </c>
    </row>
    <row r="53" spans="2:6" x14ac:dyDescent="0.25">
      <c r="B53" s="19" t="s">
        <v>22</v>
      </c>
      <c r="C53" s="20">
        <v>0</v>
      </c>
      <c r="D53" s="20">
        <v>5000</v>
      </c>
      <c r="E53" s="20">
        <v>0</v>
      </c>
      <c r="F53" s="28" t="str">
        <f t="shared" si="0"/>
        <v>0%</v>
      </c>
    </row>
    <row r="54" spans="2:6" x14ac:dyDescent="0.25">
      <c r="B54" s="19" t="s">
        <v>19</v>
      </c>
      <c r="C54" s="20">
        <v>1219223</v>
      </c>
      <c r="D54" s="20">
        <v>12419053</v>
      </c>
      <c r="E54" s="20">
        <v>9287859.6500000004</v>
      </c>
      <c r="F54" s="28">
        <f t="shared" si="0"/>
        <v>0.74787181035462202</v>
      </c>
    </row>
    <row r="55" spans="2:6" x14ac:dyDescent="0.25">
      <c r="B55" s="19" t="s">
        <v>20</v>
      </c>
      <c r="C55" s="20">
        <v>1104196578</v>
      </c>
      <c r="D55" s="20">
        <v>151866678</v>
      </c>
      <c r="E55" s="20">
        <v>106505178.97000001</v>
      </c>
      <c r="F55" s="28">
        <f t="shared" si="0"/>
        <v>0.70130709628085774</v>
      </c>
    </row>
    <row r="56" spans="2:6" x14ac:dyDescent="0.25">
      <c r="B56" s="4" t="s">
        <v>8</v>
      </c>
      <c r="C56" s="5">
        <f>+C44+C36+C33+C20+C17+C6</f>
        <v>3751040994</v>
      </c>
      <c r="D56" s="5">
        <f t="shared" ref="D56:E56" si="4">+D44+D36+D33+D20+D17+D6</f>
        <v>2142629995</v>
      </c>
      <c r="E56" s="5">
        <f t="shared" si="4"/>
        <v>1536525903.29</v>
      </c>
      <c r="F56" s="30">
        <f t="shared" si="0"/>
        <v>0.71712143808105322</v>
      </c>
    </row>
    <row r="57" spans="2:6" x14ac:dyDescent="0.25">
      <c r="B57" s="1" t="s">
        <v>30</v>
      </c>
      <c r="C57" s="25"/>
      <c r="D57" s="25"/>
      <c r="E57" s="25"/>
    </row>
    <row r="58" spans="2:6" x14ac:dyDescent="0.25">
      <c r="B58" s="1" t="s">
        <v>32</v>
      </c>
      <c r="C58" s="25"/>
      <c r="D58" s="25"/>
      <c r="E58" s="25"/>
      <c r="F58" s="32"/>
    </row>
    <row r="59" spans="2:6" x14ac:dyDescent="0.25">
      <c r="C59" s="25"/>
      <c r="D59" s="25"/>
      <c r="E59" s="25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s="1" t="s">
        <v>28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33</v>
      </c>
      <c r="F5" s="10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695300364</v>
      </c>
      <c r="E6" s="3">
        <f>SUM(E7:E16)</f>
        <v>497154623.31999999</v>
      </c>
      <c r="F6" s="26">
        <f t="shared" ref="F6:F31" si="0">IF(E6=0,"0%",+E6/D6)</f>
        <v>0.71502137645939734</v>
      </c>
    </row>
    <row r="7" spans="2:6" x14ac:dyDescent="0.25">
      <c r="B7" s="11" t="s">
        <v>11</v>
      </c>
      <c r="C7" s="12">
        <v>0</v>
      </c>
      <c r="D7" s="12">
        <v>1071269</v>
      </c>
      <c r="E7" s="12">
        <v>537104.96</v>
      </c>
      <c r="F7" s="33">
        <f t="shared" si="0"/>
        <v>0.50137263376425523</v>
      </c>
    </row>
    <row r="8" spans="2:6" x14ac:dyDescent="0.25">
      <c r="B8" s="13" t="s">
        <v>12</v>
      </c>
      <c r="C8" s="14">
        <v>0</v>
      </c>
      <c r="D8" s="14">
        <v>268228</v>
      </c>
      <c r="E8" s="14">
        <v>241880.18999999997</v>
      </c>
      <c r="F8" s="34">
        <f t="shared" si="0"/>
        <v>0.90177084420716691</v>
      </c>
    </row>
    <row r="9" spans="2:6" x14ac:dyDescent="0.25">
      <c r="B9" s="13" t="s">
        <v>13</v>
      </c>
      <c r="C9" s="14">
        <v>0</v>
      </c>
      <c r="D9" s="14">
        <v>485959</v>
      </c>
      <c r="E9" s="14">
        <v>378306.00999999995</v>
      </c>
      <c r="F9" s="34">
        <f t="shared" si="0"/>
        <v>0.77847310164026173</v>
      </c>
    </row>
    <row r="10" spans="2:6" x14ac:dyDescent="0.25">
      <c r="B10" s="13" t="s">
        <v>14</v>
      </c>
      <c r="C10" s="14">
        <v>0</v>
      </c>
      <c r="D10" s="14">
        <v>487154</v>
      </c>
      <c r="E10" s="14">
        <v>332572.51999999996</v>
      </c>
      <c r="F10" s="34">
        <f t="shared" si="0"/>
        <v>0.6826845720244521</v>
      </c>
    </row>
    <row r="11" spans="2:6" x14ac:dyDescent="0.25">
      <c r="B11" s="13" t="s">
        <v>15</v>
      </c>
      <c r="C11" s="14">
        <v>0</v>
      </c>
      <c r="D11" s="14">
        <v>4080929</v>
      </c>
      <c r="E11" s="14">
        <v>2255627.1100000008</v>
      </c>
      <c r="F11" s="34">
        <f t="shared" si="0"/>
        <v>0.55272392879170429</v>
      </c>
    </row>
    <row r="12" spans="2:6" x14ac:dyDescent="0.25">
      <c r="B12" s="13" t="s">
        <v>16</v>
      </c>
      <c r="C12" s="14">
        <v>0</v>
      </c>
      <c r="D12" s="14">
        <v>177751</v>
      </c>
      <c r="E12" s="14">
        <v>93514.61</v>
      </c>
      <c r="F12" s="34">
        <f t="shared" si="0"/>
        <v>0.5260989249005632</v>
      </c>
    </row>
    <row r="13" spans="2:6" x14ac:dyDescent="0.25">
      <c r="B13" s="13" t="s">
        <v>17</v>
      </c>
      <c r="C13" s="14">
        <v>203313</v>
      </c>
      <c r="D13" s="14">
        <v>315654</v>
      </c>
      <c r="E13" s="14">
        <v>82087.700000000012</v>
      </c>
      <c r="F13" s="34">
        <f t="shared" si="0"/>
        <v>0.26005594733473997</v>
      </c>
    </row>
    <row r="14" spans="2:6" x14ac:dyDescent="0.25">
      <c r="B14" s="13" t="s">
        <v>18</v>
      </c>
      <c r="C14" s="14">
        <v>0</v>
      </c>
      <c r="D14" s="14">
        <v>122582</v>
      </c>
      <c r="E14" s="14">
        <v>108923.2</v>
      </c>
      <c r="F14" s="34">
        <f t="shared" si="0"/>
        <v>0.88857417891696988</v>
      </c>
    </row>
    <row r="15" spans="2:6" x14ac:dyDescent="0.25">
      <c r="B15" s="13" t="s">
        <v>19</v>
      </c>
      <c r="C15" s="14">
        <v>985456878</v>
      </c>
      <c r="D15" s="14">
        <v>662320349</v>
      </c>
      <c r="E15" s="14">
        <v>477574111.44999999</v>
      </c>
      <c r="F15" s="34">
        <f t="shared" si="0"/>
        <v>0.72106211468674053</v>
      </c>
    </row>
    <row r="16" spans="2:6" x14ac:dyDescent="0.25">
      <c r="B16" s="13" t="s">
        <v>20</v>
      </c>
      <c r="C16" s="14">
        <v>14098853</v>
      </c>
      <c r="D16" s="14">
        <v>25970489</v>
      </c>
      <c r="E16" s="14">
        <v>15550495.569999997</v>
      </c>
      <c r="F16" s="34">
        <f t="shared" si="0"/>
        <v>0.59877561681645641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48910406</v>
      </c>
      <c r="E17" s="3">
        <f>SUM(E18:E19)</f>
        <v>39000061.479999989</v>
      </c>
      <c r="F17" s="26">
        <f t="shared" si="0"/>
        <v>0.79737758627478961</v>
      </c>
    </row>
    <row r="18" spans="2:6" x14ac:dyDescent="0.25">
      <c r="B18" s="11" t="s">
        <v>19</v>
      </c>
      <c r="C18" s="12">
        <v>0</v>
      </c>
      <c r="D18" s="12">
        <v>29088</v>
      </c>
      <c r="E18" s="12">
        <v>22925.16</v>
      </c>
      <c r="F18" s="33">
        <f t="shared" si="0"/>
        <v>0.78813118811881189</v>
      </c>
    </row>
    <row r="19" spans="2:6" x14ac:dyDescent="0.25">
      <c r="B19" s="13" t="s">
        <v>20</v>
      </c>
      <c r="C19" s="14">
        <v>35310872</v>
      </c>
      <c r="D19" s="14">
        <v>48881318</v>
      </c>
      <c r="E19" s="14">
        <v>38977136.319999993</v>
      </c>
      <c r="F19" s="34">
        <f t="shared" si="0"/>
        <v>0.79738308856565598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801519264</v>
      </c>
      <c r="E20" s="3">
        <f t="shared" si="1"/>
        <v>610356281.58999979</v>
      </c>
      <c r="F20" s="26">
        <f t="shared" si="0"/>
        <v>0.76149920407901739</v>
      </c>
    </row>
    <row r="21" spans="2:6" x14ac:dyDescent="0.25">
      <c r="B21" s="11" t="s">
        <v>11</v>
      </c>
      <c r="C21" s="12">
        <v>270984221</v>
      </c>
      <c r="D21" s="12">
        <v>268506262</v>
      </c>
      <c r="E21" s="12">
        <v>232750177.14999995</v>
      </c>
      <c r="F21" s="33">
        <f t="shared" si="0"/>
        <v>0.86683332975675609</v>
      </c>
    </row>
    <row r="22" spans="2:6" x14ac:dyDescent="0.25">
      <c r="B22" s="13" t="s">
        <v>12</v>
      </c>
      <c r="C22" s="14">
        <v>54126133</v>
      </c>
      <c r="D22" s="14">
        <v>32866159</v>
      </c>
      <c r="E22" s="14">
        <v>19920871.180000003</v>
      </c>
      <c r="F22" s="34">
        <f t="shared" si="0"/>
        <v>0.60612106148455025</v>
      </c>
    </row>
    <row r="23" spans="2:6" x14ac:dyDescent="0.25">
      <c r="B23" s="13" t="s">
        <v>13</v>
      </c>
      <c r="C23" s="14">
        <v>81114770</v>
      </c>
      <c r="D23" s="14">
        <v>95105227</v>
      </c>
      <c r="E23" s="14">
        <v>74751496.369999871</v>
      </c>
      <c r="F23" s="34">
        <f t="shared" si="0"/>
        <v>0.78598725567417937</v>
      </c>
    </row>
    <row r="24" spans="2:6" x14ac:dyDescent="0.25">
      <c r="B24" s="13" t="s">
        <v>14</v>
      </c>
      <c r="C24" s="14">
        <v>29219967</v>
      </c>
      <c r="D24" s="14">
        <v>38690915</v>
      </c>
      <c r="E24" s="14">
        <v>25967339.059999995</v>
      </c>
      <c r="F24" s="34">
        <f t="shared" si="0"/>
        <v>0.67114822846655331</v>
      </c>
    </row>
    <row r="25" spans="2:6" x14ac:dyDescent="0.25">
      <c r="B25" s="13" t="s">
        <v>15</v>
      </c>
      <c r="C25" s="14">
        <v>9598182</v>
      </c>
      <c r="D25" s="14">
        <v>8080707</v>
      </c>
      <c r="E25" s="14">
        <v>4996063.0599999987</v>
      </c>
      <c r="F25" s="34">
        <f t="shared" si="0"/>
        <v>0.61827053746658533</v>
      </c>
    </row>
    <row r="26" spans="2:6" x14ac:dyDescent="0.25">
      <c r="B26" s="13" t="s">
        <v>16</v>
      </c>
      <c r="C26" s="14">
        <v>44082985</v>
      </c>
      <c r="D26" s="14">
        <v>49396864</v>
      </c>
      <c r="E26" s="14">
        <v>46188793.909999996</v>
      </c>
      <c r="F26" s="34">
        <f t="shared" si="0"/>
        <v>0.93505518710661462</v>
      </c>
    </row>
    <row r="27" spans="2:6" x14ac:dyDescent="0.25">
      <c r="B27" s="13" t="s">
        <v>17</v>
      </c>
      <c r="C27" s="14">
        <v>26221868</v>
      </c>
      <c r="D27" s="14">
        <v>55663082</v>
      </c>
      <c r="E27" s="14">
        <v>9805270.0999999996</v>
      </c>
      <c r="F27" s="34">
        <f t="shared" si="0"/>
        <v>0.17615392011531089</v>
      </c>
    </row>
    <row r="28" spans="2:6" x14ac:dyDescent="0.25">
      <c r="B28" s="13" t="s">
        <v>18</v>
      </c>
      <c r="C28" s="14">
        <v>15835576</v>
      </c>
      <c r="D28" s="14">
        <v>4368064</v>
      </c>
      <c r="E28" s="14">
        <v>2987139.4300000006</v>
      </c>
      <c r="F28" s="34">
        <f t="shared" si="0"/>
        <v>0.68385889721396043</v>
      </c>
    </row>
    <row r="29" spans="2:6" x14ac:dyDescent="0.25">
      <c r="B29" s="13" t="s">
        <v>21</v>
      </c>
      <c r="C29" s="14">
        <v>11033753</v>
      </c>
      <c r="D29" s="14">
        <v>635285</v>
      </c>
      <c r="E29" s="14">
        <v>338220.85</v>
      </c>
      <c r="F29" s="34">
        <f t="shared" si="0"/>
        <v>0.53239231211188676</v>
      </c>
    </row>
    <row r="30" spans="2:6" x14ac:dyDescent="0.25">
      <c r="B30" s="13" t="s">
        <v>22</v>
      </c>
      <c r="C30" s="14">
        <v>26037333</v>
      </c>
      <c r="D30" s="14">
        <v>1005825</v>
      </c>
      <c r="E30" s="14">
        <v>883131.97999999986</v>
      </c>
      <c r="F30" s="34">
        <f t="shared" si="0"/>
        <v>0.87801752789998244</v>
      </c>
    </row>
    <row r="31" spans="2:6" x14ac:dyDescent="0.25">
      <c r="B31" s="13" t="s">
        <v>19</v>
      </c>
      <c r="C31" s="14">
        <v>159816760</v>
      </c>
      <c r="D31" s="14">
        <v>131648026</v>
      </c>
      <c r="E31" s="14">
        <v>101361233.17000002</v>
      </c>
      <c r="F31" s="34">
        <f t="shared" si="0"/>
        <v>0.76994115483357128</v>
      </c>
    </row>
    <row r="32" spans="2:6" x14ac:dyDescent="0.25">
      <c r="B32" s="15" t="s">
        <v>20</v>
      </c>
      <c r="C32" s="16">
        <v>235528295</v>
      </c>
      <c r="D32" s="16">
        <v>115552848</v>
      </c>
      <c r="E32" s="16">
        <v>90406545.329999968</v>
      </c>
      <c r="F32" s="35">
        <f t="shared" ref="F32:F56" si="2">IF(E32=0,"0%",+E32/D32)</f>
        <v>0.78238266641424514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27313296</v>
      </c>
      <c r="E33" s="3">
        <f t="shared" si="3"/>
        <v>27313296</v>
      </c>
      <c r="F33" s="26">
        <f t="shared" si="2"/>
        <v>1</v>
      </c>
    </row>
    <row r="34" spans="2:6" x14ac:dyDescent="0.25">
      <c r="B34" s="11" t="s">
        <v>19</v>
      </c>
      <c r="C34" s="12">
        <v>0</v>
      </c>
      <c r="D34" s="12">
        <v>27313296</v>
      </c>
      <c r="E34" s="12">
        <v>27313296</v>
      </c>
      <c r="F34" s="33">
        <f t="shared" si="2"/>
        <v>1</v>
      </c>
    </row>
    <row r="35" spans="2:6" x14ac:dyDescent="0.25">
      <c r="B35" s="15" t="s">
        <v>20</v>
      </c>
      <c r="C35" s="16">
        <v>312913996</v>
      </c>
      <c r="D35" s="16">
        <v>0</v>
      </c>
      <c r="E35" s="16">
        <v>0</v>
      </c>
      <c r="F35" s="35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87086423</v>
      </c>
      <c r="E36" s="3">
        <f t="shared" si="4"/>
        <v>60953698.209999993</v>
      </c>
      <c r="F36" s="26">
        <f t="shared" si="2"/>
        <v>0.69992194087475601</v>
      </c>
    </row>
    <row r="37" spans="2:6" x14ac:dyDescent="0.25">
      <c r="B37" s="11" t="s">
        <v>11</v>
      </c>
      <c r="C37" s="12">
        <v>795100</v>
      </c>
      <c r="D37" s="12">
        <v>30295381</v>
      </c>
      <c r="E37" s="12">
        <v>24777548</v>
      </c>
      <c r="F37" s="33">
        <f t="shared" si="2"/>
        <v>0.81786553534349016</v>
      </c>
    </row>
    <row r="38" spans="2:6" x14ac:dyDescent="0.25">
      <c r="B38" s="13" t="s">
        <v>12</v>
      </c>
      <c r="C38" s="14">
        <v>0</v>
      </c>
      <c r="D38" s="14">
        <v>855159</v>
      </c>
      <c r="E38" s="14">
        <v>822578</v>
      </c>
      <c r="F38" s="34">
        <f t="shared" si="2"/>
        <v>0.96190065239329758</v>
      </c>
    </row>
    <row r="39" spans="2:6" x14ac:dyDescent="0.25">
      <c r="B39" s="13" t="s">
        <v>13</v>
      </c>
      <c r="C39" s="14">
        <v>0</v>
      </c>
      <c r="D39" s="14">
        <v>1053510</v>
      </c>
      <c r="E39" s="14">
        <v>1024197</v>
      </c>
      <c r="F39" s="34">
        <f t="shared" si="2"/>
        <v>0.97217586923712163</v>
      </c>
    </row>
    <row r="40" spans="2:6" x14ac:dyDescent="0.25">
      <c r="B40" s="13" t="s">
        <v>14</v>
      </c>
      <c r="C40" s="14">
        <v>0</v>
      </c>
      <c r="D40" s="14">
        <v>2212647</v>
      </c>
      <c r="E40" s="14">
        <v>2005490</v>
      </c>
      <c r="F40" s="34">
        <f t="shared" si="2"/>
        <v>0.90637593796028015</v>
      </c>
    </row>
    <row r="41" spans="2:6" x14ac:dyDescent="0.25">
      <c r="B41" s="13" t="s">
        <v>16</v>
      </c>
      <c r="C41" s="14">
        <v>0</v>
      </c>
      <c r="D41" s="14">
        <v>7737691</v>
      </c>
      <c r="E41" s="14">
        <v>7737691</v>
      </c>
      <c r="F41" s="34">
        <f t="shared" si="2"/>
        <v>1</v>
      </c>
    </row>
    <row r="42" spans="2:6" x14ac:dyDescent="0.25">
      <c r="B42" s="13" t="s">
        <v>19</v>
      </c>
      <c r="C42" s="14">
        <v>4900</v>
      </c>
      <c r="D42" s="14">
        <v>26064779</v>
      </c>
      <c r="E42" s="14">
        <v>5968321.0100000007</v>
      </c>
      <c r="F42" s="34">
        <f t="shared" si="2"/>
        <v>0.22898030365037819</v>
      </c>
    </row>
    <row r="43" spans="2:6" x14ac:dyDescent="0.25">
      <c r="B43" s="13" t="s">
        <v>20</v>
      </c>
      <c r="C43" s="14">
        <v>10425000</v>
      </c>
      <c r="D43" s="14">
        <v>18867256</v>
      </c>
      <c r="E43" s="14">
        <v>18617873.199999999</v>
      </c>
      <c r="F43" s="34">
        <f t="shared" si="2"/>
        <v>0.98678224326844344</v>
      </c>
    </row>
    <row r="44" spans="2:6" x14ac:dyDescent="0.25">
      <c r="B44" s="2" t="s">
        <v>5</v>
      </c>
      <c r="C44" s="3">
        <f>+SUM(C45:C55)</f>
        <v>850265770</v>
      </c>
      <c r="D44" s="3">
        <f t="shared" ref="D44:E44" si="5">+SUM(D45:D55)</f>
        <v>354745811</v>
      </c>
      <c r="E44" s="3">
        <f t="shared" si="5"/>
        <v>217329274.18000001</v>
      </c>
      <c r="F44" s="26">
        <f t="shared" si="2"/>
        <v>0.61263379986747757</v>
      </c>
    </row>
    <row r="45" spans="2:6" x14ac:dyDescent="0.25">
      <c r="B45" s="11" t="s">
        <v>11</v>
      </c>
      <c r="C45" s="12">
        <v>25010000</v>
      </c>
      <c r="D45" s="12">
        <v>5846010</v>
      </c>
      <c r="E45" s="12">
        <v>4986799.84</v>
      </c>
      <c r="F45" s="33">
        <f t="shared" si="2"/>
        <v>0.85302622472421363</v>
      </c>
    </row>
    <row r="46" spans="2:6" x14ac:dyDescent="0.25">
      <c r="B46" s="13" t="s">
        <v>12</v>
      </c>
      <c r="C46" s="14">
        <v>67879799</v>
      </c>
      <c r="D46" s="14">
        <v>59471485</v>
      </c>
      <c r="E46" s="14">
        <v>45963688.540000014</v>
      </c>
      <c r="F46" s="34">
        <f t="shared" si="2"/>
        <v>0.77286935982849625</v>
      </c>
    </row>
    <row r="47" spans="2:6" x14ac:dyDescent="0.25">
      <c r="B47" s="13" t="s">
        <v>13</v>
      </c>
      <c r="C47" s="14">
        <v>25000000</v>
      </c>
      <c r="D47" s="14">
        <v>0</v>
      </c>
      <c r="E47" s="14">
        <v>0</v>
      </c>
      <c r="F47" s="34" t="str">
        <f t="shared" si="2"/>
        <v>0%</v>
      </c>
    </row>
    <row r="48" spans="2:6" x14ac:dyDescent="0.25">
      <c r="B48" s="13" t="s">
        <v>14</v>
      </c>
      <c r="C48" s="14">
        <v>25000000</v>
      </c>
      <c r="D48" s="14">
        <v>277251</v>
      </c>
      <c r="E48" s="14">
        <v>19409</v>
      </c>
      <c r="F48" s="34">
        <f t="shared" si="2"/>
        <v>7.0005157781216298E-2</v>
      </c>
    </row>
    <row r="49" spans="2:6" x14ac:dyDescent="0.25">
      <c r="B49" s="13" t="s">
        <v>15</v>
      </c>
      <c r="C49" s="14">
        <v>25000000</v>
      </c>
      <c r="D49" s="14">
        <v>7296</v>
      </c>
      <c r="E49" s="14">
        <v>7295.5</v>
      </c>
      <c r="F49" s="34">
        <f t="shared" si="2"/>
        <v>0.99993146929824561</v>
      </c>
    </row>
    <row r="50" spans="2:6" x14ac:dyDescent="0.25">
      <c r="B50" s="13" t="s">
        <v>16</v>
      </c>
      <c r="C50" s="14">
        <v>25000000</v>
      </c>
      <c r="D50" s="14">
        <v>129200</v>
      </c>
      <c r="E50" s="14">
        <v>0</v>
      </c>
      <c r="F50" s="34" t="str">
        <f t="shared" si="2"/>
        <v>0%</v>
      </c>
    </row>
    <row r="51" spans="2:6" x14ac:dyDescent="0.25">
      <c r="B51" s="13" t="s">
        <v>17</v>
      </c>
      <c r="C51" s="14">
        <v>53876189</v>
      </c>
      <c r="D51" s="14">
        <v>112488768</v>
      </c>
      <c r="E51" s="14">
        <v>39468085.210000001</v>
      </c>
      <c r="F51" s="34">
        <f t="shared" si="2"/>
        <v>0.35086245419631584</v>
      </c>
    </row>
    <row r="52" spans="2:6" x14ac:dyDescent="0.25">
      <c r="B52" s="13" t="s">
        <v>18</v>
      </c>
      <c r="C52" s="14">
        <v>0</v>
      </c>
      <c r="D52" s="14">
        <v>20494959</v>
      </c>
      <c r="E52" s="14">
        <v>15519788.82</v>
      </c>
      <c r="F52" s="34">
        <f t="shared" si="2"/>
        <v>0.75724907866368507</v>
      </c>
    </row>
    <row r="53" spans="2:6" x14ac:dyDescent="0.25">
      <c r="B53" s="13" t="s">
        <v>22</v>
      </c>
      <c r="C53" s="14">
        <v>0</v>
      </c>
      <c r="D53" s="14">
        <v>5000</v>
      </c>
      <c r="E53" s="14">
        <v>0</v>
      </c>
      <c r="F53" s="34" t="str">
        <f t="shared" si="2"/>
        <v>0%</v>
      </c>
    </row>
    <row r="54" spans="2:6" x14ac:dyDescent="0.25">
      <c r="B54" s="13" t="s">
        <v>19</v>
      </c>
      <c r="C54" s="14">
        <v>0</v>
      </c>
      <c r="D54" s="14">
        <v>9000622</v>
      </c>
      <c r="E54" s="14">
        <v>8171448.2400000012</v>
      </c>
      <c r="F54" s="34">
        <f t="shared" si="2"/>
        <v>0.90787594901774582</v>
      </c>
    </row>
    <row r="55" spans="2:6" x14ac:dyDescent="0.25">
      <c r="B55" s="13" t="s">
        <v>20</v>
      </c>
      <c r="C55" s="14">
        <v>603499782</v>
      </c>
      <c r="D55" s="14">
        <v>147025220</v>
      </c>
      <c r="E55" s="14">
        <v>103192759.03000002</v>
      </c>
      <c r="F55" s="34">
        <f t="shared" si="2"/>
        <v>0.70187114176737853</v>
      </c>
    </row>
    <row r="56" spans="2:6" x14ac:dyDescent="0.25">
      <c r="B56" s="4" t="s">
        <v>8</v>
      </c>
      <c r="C56" s="5">
        <f>+C44+C36+C33+C20+C17+C6</f>
        <v>3173074525</v>
      </c>
      <c r="D56" s="5">
        <f>+D44+D36+D33+D20+D17+D6</f>
        <v>2014875564</v>
      </c>
      <c r="E56" s="5">
        <f>+E44+E36+E33+E20+E17+E6</f>
        <v>1452107234.7799997</v>
      </c>
      <c r="F56" s="30">
        <f t="shared" si="2"/>
        <v>0.72069325804777085</v>
      </c>
    </row>
    <row r="57" spans="2:6" x14ac:dyDescent="0.25">
      <c r="B57" s="1" t="s">
        <v>30</v>
      </c>
      <c r="C57" s="9"/>
      <c r="D57" s="9"/>
      <c r="E57" s="9"/>
    </row>
    <row r="58" spans="2:6" x14ac:dyDescent="0.25">
      <c r="B58" s="1" t="s">
        <v>32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showGridLines="0" zoomScaleNormal="100" workbookViewId="0"/>
  </sheetViews>
  <sheetFormatPr baseColWidth="10" defaultRowHeight="15" x14ac:dyDescent="0.25"/>
  <cols>
    <col min="2" max="2" width="82.5703125" customWidth="1"/>
    <col min="5" max="5" width="14.7109375" customWidth="1"/>
  </cols>
  <sheetData>
    <row r="2" spans="2:6" ht="52.5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27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33</v>
      </c>
      <c r="F5" s="10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68670</v>
      </c>
      <c r="F6" s="26">
        <f t="shared" ref="F6:F34" si="0">IF(E6=0,"0%",+E6/D6)</f>
        <v>0.34334999999999999</v>
      </c>
    </row>
    <row r="7" spans="2:6" x14ac:dyDescent="0.25">
      <c r="B7" s="36" t="s">
        <v>20</v>
      </c>
      <c r="C7" s="12">
        <v>200000</v>
      </c>
      <c r="D7" s="12">
        <v>200000</v>
      </c>
      <c r="E7" s="12">
        <v>68670</v>
      </c>
      <c r="F7" s="40">
        <f t="shared" si="0"/>
        <v>0.34334999999999999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335883.24</v>
      </c>
      <c r="F8" s="26">
        <f t="shared" si="0"/>
        <v>0.39515675294117647</v>
      </c>
    </row>
    <row r="9" spans="2:6" x14ac:dyDescent="0.25">
      <c r="B9" s="36" t="s">
        <v>19</v>
      </c>
      <c r="C9" s="12">
        <v>850000</v>
      </c>
      <c r="D9" s="12">
        <v>850000</v>
      </c>
      <c r="E9" s="12">
        <v>335883.24</v>
      </c>
      <c r="F9" s="40">
        <f t="shared" si="0"/>
        <v>0.39515675294117647</v>
      </c>
    </row>
    <row r="10" spans="2:6" x14ac:dyDescent="0.25">
      <c r="B10" s="2" t="s">
        <v>2</v>
      </c>
      <c r="C10" s="3">
        <f>+SUM(C11:C22)</f>
        <v>44051544</v>
      </c>
      <c r="D10" s="3">
        <f t="shared" ref="D10:E10" si="1">+SUM(D11:D22)</f>
        <v>74711842</v>
      </c>
      <c r="E10" s="3">
        <f t="shared" si="1"/>
        <v>51082421.000000007</v>
      </c>
      <c r="F10" s="26">
        <f t="shared" si="0"/>
        <v>0.68372589448403653</v>
      </c>
    </row>
    <row r="11" spans="2:6" x14ac:dyDescent="0.25">
      <c r="B11" s="11" t="s">
        <v>11</v>
      </c>
      <c r="C11" s="12">
        <v>19800</v>
      </c>
      <c r="D11" s="12">
        <v>426611</v>
      </c>
      <c r="E11" s="12">
        <v>187089.96</v>
      </c>
      <c r="F11" s="40">
        <f t="shared" si="0"/>
        <v>0.43854931073038433</v>
      </c>
    </row>
    <row r="12" spans="2:6" x14ac:dyDescent="0.25">
      <c r="B12" s="13" t="s">
        <v>12</v>
      </c>
      <c r="C12" s="14">
        <v>0</v>
      </c>
      <c r="D12" s="14">
        <v>165632</v>
      </c>
      <c r="E12" s="14">
        <v>39098</v>
      </c>
      <c r="F12" s="41">
        <f t="shared" si="0"/>
        <v>0.23605341962905718</v>
      </c>
    </row>
    <row r="13" spans="2:6" x14ac:dyDescent="0.25">
      <c r="B13" s="13" t="s">
        <v>13</v>
      </c>
      <c r="C13" s="14">
        <v>0</v>
      </c>
      <c r="D13" s="14">
        <v>470515</v>
      </c>
      <c r="E13" s="14">
        <v>263435.89999999997</v>
      </c>
      <c r="F13" s="41">
        <f t="shared" si="0"/>
        <v>0.55988842013538354</v>
      </c>
    </row>
    <row r="14" spans="2:6" x14ac:dyDescent="0.25">
      <c r="B14" s="13" t="s">
        <v>14</v>
      </c>
      <c r="C14" s="14">
        <v>0</v>
      </c>
      <c r="D14" s="14">
        <v>228195</v>
      </c>
      <c r="E14" s="14">
        <v>133782.13</v>
      </c>
      <c r="F14" s="41">
        <f t="shared" si="0"/>
        <v>0.58626231950743879</v>
      </c>
    </row>
    <row r="15" spans="2:6" x14ac:dyDescent="0.25">
      <c r="B15" s="13" t="s">
        <v>15</v>
      </c>
      <c r="C15" s="14">
        <v>0</v>
      </c>
      <c r="D15" s="14">
        <v>485994</v>
      </c>
      <c r="E15" s="14">
        <v>293137.53000000003</v>
      </c>
      <c r="F15" s="41">
        <f t="shared" si="0"/>
        <v>0.60317108853195722</v>
      </c>
    </row>
    <row r="16" spans="2:6" x14ac:dyDescent="0.25">
      <c r="B16" s="13" t="s">
        <v>16</v>
      </c>
      <c r="C16" s="14">
        <v>0</v>
      </c>
      <c r="D16" s="14">
        <v>66893</v>
      </c>
      <c r="E16" s="14">
        <v>31095.42</v>
      </c>
      <c r="F16" s="41">
        <f t="shared" si="0"/>
        <v>0.46485312364522446</v>
      </c>
    </row>
    <row r="17" spans="2:6" x14ac:dyDescent="0.25">
      <c r="B17" s="13" t="s">
        <v>17</v>
      </c>
      <c r="C17" s="14">
        <v>0</v>
      </c>
      <c r="D17" s="14">
        <v>71645</v>
      </c>
      <c r="E17" s="14">
        <v>44697.75</v>
      </c>
      <c r="F17" s="41">
        <f t="shared" si="0"/>
        <v>0.62387814920790008</v>
      </c>
    </row>
    <row r="18" spans="2:6" x14ac:dyDescent="0.25">
      <c r="B18" s="13" t="s">
        <v>18</v>
      </c>
      <c r="C18" s="14">
        <v>0</v>
      </c>
      <c r="D18" s="14">
        <v>54229</v>
      </c>
      <c r="E18" s="14">
        <v>35928.660000000003</v>
      </c>
      <c r="F18" s="41">
        <f t="shared" si="0"/>
        <v>0.66253591251913191</v>
      </c>
    </row>
    <row r="19" spans="2:6" x14ac:dyDescent="0.25">
      <c r="B19" s="13" t="s">
        <v>21</v>
      </c>
      <c r="C19" s="14">
        <v>0</v>
      </c>
      <c r="D19" s="14">
        <v>43750</v>
      </c>
      <c r="E19" s="14">
        <v>3000</v>
      </c>
      <c r="F19" s="41">
        <f t="shared" si="0"/>
        <v>6.8571428571428575E-2</v>
      </c>
    </row>
    <row r="20" spans="2:6" x14ac:dyDescent="0.25">
      <c r="B20" s="13" t="s">
        <v>22</v>
      </c>
      <c r="C20" s="14">
        <v>0</v>
      </c>
      <c r="D20" s="14">
        <v>13000</v>
      </c>
      <c r="E20" s="14">
        <v>1500.37</v>
      </c>
      <c r="F20" s="41">
        <f t="shared" si="0"/>
        <v>0.11541307692307691</v>
      </c>
    </row>
    <row r="21" spans="2:6" x14ac:dyDescent="0.25">
      <c r="B21" s="13" t="s">
        <v>19</v>
      </c>
      <c r="C21" s="14">
        <v>6315313</v>
      </c>
      <c r="D21" s="14">
        <v>18087222</v>
      </c>
      <c r="E21" s="14">
        <v>7816999.4300000006</v>
      </c>
      <c r="F21" s="41">
        <f t="shared" si="0"/>
        <v>0.43218352879176253</v>
      </c>
    </row>
    <row r="22" spans="2:6" x14ac:dyDescent="0.25">
      <c r="B22" s="15" t="s">
        <v>20</v>
      </c>
      <c r="C22" s="16">
        <v>37716431</v>
      </c>
      <c r="D22" s="16">
        <v>54598156</v>
      </c>
      <c r="E22" s="16">
        <v>42232655.850000009</v>
      </c>
      <c r="F22" s="42">
        <f t="shared" si="0"/>
        <v>0.77351798932550042</v>
      </c>
    </row>
    <row r="23" spans="2:6" x14ac:dyDescent="0.25">
      <c r="B23" s="2" t="s">
        <v>23</v>
      </c>
      <c r="C23" s="3">
        <f>SUM(C24:C24)</f>
        <v>0</v>
      </c>
      <c r="D23" s="3">
        <f>SUM(D24:D24)</f>
        <v>3000000</v>
      </c>
      <c r="E23" s="3">
        <f>SUM(E24:E24)</f>
        <v>3000000</v>
      </c>
      <c r="F23" s="26">
        <f t="shared" si="0"/>
        <v>1</v>
      </c>
    </row>
    <row r="24" spans="2:6" x14ac:dyDescent="0.25">
      <c r="B24" s="36" t="s">
        <v>19</v>
      </c>
      <c r="C24" s="12">
        <v>0</v>
      </c>
      <c r="D24" s="12">
        <v>3000000</v>
      </c>
      <c r="E24" s="12">
        <v>3000000</v>
      </c>
      <c r="F24" s="40">
        <f t="shared" si="0"/>
        <v>1</v>
      </c>
    </row>
    <row r="25" spans="2:6" x14ac:dyDescent="0.25">
      <c r="B25" s="2" t="s">
        <v>4</v>
      </c>
      <c r="C25" s="3">
        <f>+SUM(C26:C28)</f>
        <v>2292838</v>
      </c>
      <c r="D25" s="3">
        <f>+SUM(D26:D28)</f>
        <v>2007920</v>
      </c>
      <c r="E25" s="3">
        <f>+SUM(E26:E28)</f>
        <v>224484.63</v>
      </c>
      <c r="F25" s="26">
        <f t="shared" si="0"/>
        <v>0.11179958862902904</v>
      </c>
    </row>
    <row r="26" spans="2:6" x14ac:dyDescent="0.25">
      <c r="B26" s="11" t="s">
        <v>11</v>
      </c>
      <c r="C26" s="12">
        <v>0</v>
      </c>
      <c r="D26" s="12">
        <v>1689954</v>
      </c>
      <c r="E26" s="12">
        <v>0</v>
      </c>
      <c r="F26" s="40" t="str">
        <f t="shared" si="0"/>
        <v>0%</v>
      </c>
    </row>
    <row r="27" spans="2:6" x14ac:dyDescent="0.25">
      <c r="B27" s="47" t="s">
        <v>19</v>
      </c>
      <c r="C27" s="48">
        <v>2266573</v>
      </c>
      <c r="D27" s="48">
        <v>85191</v>
      </c>
      <c r="E27" s="48">
        <v>37793.94</v>
      </c>
      <c r="F27" s="41">
        <f t="shared" si="0"/>
        <v>0.44363770820861359</v>
      </c>
    </row>
    <row r="28" spans="2:6" x14ac:dyDescent="0.25">
      <c r="B28" s="13" t="s">
        <v>20</v>
      </c>
      <c r="C28" s="14">
        <v>26265</v>
      </c>
      <c r="D28" s="14">
        <v>232775</v>
      </c>
      <c r="E28" s="14">
        <v>186690.69</v>
      </c>
      <c r="F28" s="41">
        <f t="shared" si="0"/>
        <v>0.80202208140908604</v>
      </c>
    </row>
    <row r="29" spans="2:6" x14ac:dyDescent="0.25">
      <c r="B29" s="2" t="s">
        <v>5</v>
      </c>
      <c r="C29" s="3">
        <f>+SUM(C30:C33)</f>
        <v>1916019</v>
      </c>
      <c r="D29" s="3">
        <f>+SUM(D30:D33)</f>
        <v>6850464</v>
      </c>
      <c r="E29" s="3">
        <f>+SUM(E30:E33)</f>
        <v>4248931.3499999996</v>
      </c>
      <c r="F29" s="26">
        <f t="shared" si="0"/>
        <v>0.62023993557224733</v>
      </c>
    </row>
    <row r="30" spans="2:6" x14ac:dyDescent="0.25">
      <c r="B30" s="11" t="s">
        <v>12</v>
      </c>
      <c r="C30" s="12">
        <v>0</v>
      </c>
      <c r="D30" s="12">
        <v>2173</v>
      </c>
      <c r="E30" s="12">
        <v>0</v>
      </c>
      <c r="F30" s="40" t="str">
        <f t="shared" si="0"/>
        <v>0%</v>
      </c>
    </row>
    <row r="31" spans="2:6" x14ac:dyDescent="0.25">
      <c r="B31" s="13" t="s">
        <v>14</v>
      </c>
      <c r="C31" s="14">
        <v>0</v>
      </c>
      <c r="D31" s="14">
        <v>500</v>
      </c>
      <c r="E31" s="14">
        <v>0</v>
      </c>
      <c r="F31" s="41" t="str">
        <f t="shared" si="0"/>
        <v>0%</v>
      </c>
    </row>
    <row r="32" spans="2:6" x14ac:dyDescent="0.25">
      <c r="B32" s="13" t="s">
        <v>19</v>
      </c>
      <c r="C32" s="14">
        <v>1219223</v>
      </c>
      <c r="D32" s="14">
        <v>3418431</v>
      </c>
      <c r="E32" s="14">
        <v>1116411.4100000001</v>
      </c>
      <c r="F32" s="41">
        <f t="shared" si="0"/>
        <v>0.32658591324499459</v>
      </c>
    </row>
    <row r="33" spans="2:6" x14ac:dyDescent="0.25">
      <c r="B33" s="13" t="s">
        <v>20</v>
      </c>
      <c r="C33" s="14">
        <v>696796</v>
      </c>
      <c r="D33" s="14">
        <v>3429360</v>
      </c>
      <c r="E33" s="14">
        <v>3132519.9399999995</v>
      </c>
      <c r="F33" s="41">
        <f t="shared" si="0"/>
        <v>0.91344155760841661</v>
      </c>
    </row>
    <row r="34" spans="2:6" x14ac:dyDescent="0.25">
      <c r="B34" s="4" t="s">
        <v>8</v>
      </c>
      <c r="C34" s="5">
        <f>+C29+C25+C10+C8+C6+C23</f>
        <v>49310401</v>
      </c>
      <c r="D34" s="5">
        <f t="shared" ref="D34:E34" si="2">+D29+D25+D10+D8+D6+D23</f>
        <v>87620226</v>
      </c>
      <c r="E34" s="5">
        <f t="shared" si="2"/>
        <v>58960390.220000006</v>
      </c>
      <c r="F34" s="30">
        <f t="shared" si="0"/>
        <v>0.67290844718889453</v>
      </c>
    </row>
    <row r="35" spans="2:6" x14ac:dyDescent="0.25">
      <c r="B35" s="1" t="s">
        <v>30</v>
      </c>
    </row>
    <row r="36" spans="2:6" x14ac:dyDescent="0.25">
      <c r="B36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2" max="2" width="73.42578125" customWidth="1"/>
    <col min="5" max="5" width="14.7109375" customWidth="1"/>
  </cols>
  <sheetData>
    <row r="2" spans="2:6" ht="70.5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26</v>
      </c>
    </row>
    <row r="5" spans="2:6" ht="45" customHeight="1" x14ac:dyDescent="0.25">
      <c r="B5" s="6" t="s">
        <v>9</v>
      </c>
      <c r="C5" s="6" t="s">
        <v>6</v>
      </c>
      <c r="D5" s="6" t="s">
        <v>7</v>
      </c>
      <c r="E5" s="10" t="s">
        <v>33</v>
      </c>
      <c r="F5" s="10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31005460</v>
      </c>
      <c r="E6" s="3">
        <f t="shared" si="0"/>
        <v>19329292.260000002</v>
      </c>
      <c r="F6" s="26">
        <f t="shared" ref="F6:F10" si="1">IF(E6=0,"0%",+E6/D6)</f>
        <v>0.62341575516054271</v>
      </c>
    </row>
    <row r="7" spans="2:6" x14ac:dyDescent="0.25">
      <c r="B7" s="11" t="s">
        <v>11</v>
      </c>
      <c r="C7" s="12">
        <v>7506078</v>
      </c>
      <c r="D7" s="12">
        <v>3353936</v>
      </c>
      <c r="E7" s="12">
        <v>1804865.2600000002</v>
      </c>
      <c r="F7" s="43">
        <f t="shared" si="1"/>
        <v>0.53813348257092575</v>
      </c>
    </row>
    <row r="8" spans="2:6" x14ac:dyDescent="0.25">
      <c r="B8" s="37" t="s">
        <v>12</v>
      </c>
      <c r="C8" s="38">
        <v>21149990</v>
      </c>
      <c r="D8" s="38">
        <v>27556975</v>
      </c>
      <c r="E8" s="38">
        <v>17524427</v>
      </c>
      <c r="F8" s="44">
        <f t="shared" si="1"/>
        <v>0.6359343505591597</v>
      </c>
    </row>
    <row r="9" spans="2:6" x14ac:dyDescent="0.25">
      <c r="B9" s="15" t="s">
        <v>20</v>
      </c>
      <c r="C9" s="16">
        <v>0</v>
      </c>
      <c r="D9" s="16">
        <v>94549</v>
      </c>
      <c r="E9" s="16">
        <v>0</v>
      </c>
      <c r="F9" s="45" t="str">
        <f t="shared" si="1"/>
        <v>0%</v>
      </c>
    </row>
    <row r="10" spans="2:6" x14ac:dyDescent="0.25">
      <c r="B10" s="4" t="s">
        <v>8</v>
      </c>
      <c r="C10" s="5">
        <f>+C6</f>
        <v>28656068</v>
      </c>
      <c r="D10" s="5">
        <f t="shared" ref="D10:E10" si="2">+D6</f>
        <v>31005460</v>
      </c>
      <c r="E10" s="5">
        <f t="shared" si="2"/>
        <v>19329292.260000002</v>
      </c>
      <c r="F10" s="30">
        <f t="shared" si="1"/>
        <v>0.62341575516054271</v>
      </c>
    </row>
    <row r="11" spans="2:6" x14ac:dyDescent="0.25">
      <c r="B11" s="1" t="s">
        <v>30</v>
      </c>
    </row>
    <row r="12" spans="2:6" x14ac:dyDescent="0.25">
      <c r="B12" s="1" t="s">
        <v>32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25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33</v>
      </c>
      <c r="F5" s="10" t="s">
        <v>10</v>
      </c>
    </row>
    <row r="6" spans="2:6" x14ac:dyDescent="0.25">
      <c r="B6" s="2" t="s">
        <v>2</v>
      </c>
      <c r="C6" s="3">
        <f>SUM(C7:C10)</f>
        <v>0</v>
      </c>
      <c r="D6" s="3">
        <f>SUM(D7:D10)</f>
        <v>6161668</v>
      </c>
      <c r="E6" s="3">
        <f>SUM(E7:E10)</f>
        <v>5163963.1699999981</v>
      </c>
      <c r="F6" s="26">
        <f t="shared" ref="F6:F15" si="0">IF(E6=0,"0%",+E6/D6)</f>
        <v>0.83807877509791151</v>
      </c>
    </row>
    <row r="7" spans="2:6" x14ac:dyDescent="0.25">
      <c r="B7" s="23" t="s">
        <v>11</v>
      </c>
      <c r="C7" s="12">
        <v>0</v>
      </c>
      <c r="D7" s="12">
        <v>5072</v>
      </c>
      <c r="E7" s="12">
        <v>0</v>
      </c>
      <c r="F7" s="40" t="str">
        <f t="shared" si="0"/>
        <v>0%</v>
      </c>
    </row>
    <row r="8" spans="2:6" x14ac:dyDescent="0.25">
      <c r="B8" s="24" t="s">
        <v>13</v>
      </c>
      <c r="C8" s="14">
        <v>0</v>
      </c>
      <c r="D8" s="14">
        <v>5533665</v>
      </c>
      <c r="E8" s="14">
        <v>5014869.6699999981</v>
      </c>
      <c r="F8" s="41">
        <f t="shared" si="0"/>
        <v>0.90624742733793928</v>
      </c>
    </row>
    <row r="9" spans="2:6" x14ac:dyDescent="0.25">
      <c r="B9" s="24" t="s">
        <v>19</v>
      </c>
      <c r="C9" s="14">
        <v>0</v>
      </c>
      <c r="D9" s="14">
        <v>570863</v>
      </c>
      <c r="E9" s="14">
        <v>149093.5</v>
      </c>
      <c r="F9" s="41">
        <f t="shared" si="0"/>
        <v>0.26117212010587482</v>
      </c>
    </row>
    <row r="10" spans="2:6" x14ac:dyDescent="0.25">
      <c r="B10" s="24" t="s">
        <v>20</v>
      </c>
      <c r="C10" s="14">
        <v>0</v>
      </c>
      <c r="D10" s="14">
        <v>52068</v>
      </c>
      <c r="E10" s="14">
        <v>0</v>
      </c>
      <c r="F10" s="41" t="str">
        <f t="shared" si="0"/>
        <v>0%</v>
      </c>
    </row>
    <row r="11" spans="2:6" x14ac:dyDescent="0.25">
      <c r="B11" s="2" t="s">
        <v>5</v>
      </c>
      <c r="C11" s="3">
        <f>SUM(C12:C14)</f>
        <v>0</v>
      </c>
      <c r="D11" s="3">
        <f>SUM(D12:D14)</f>
        <v>2731509</v>
      </c>
      <c r="E11" s="3">
        <f>SUM(E12:E14)</f>
        <v>965022.86</v>
      </c>
      <c r="F11" s="26">
        <f t="shared" si="0"/>
        <v>0.35329294540124156</v>
      </c>
    </row>
    <row r="12" spans="2:6" x14ac:dyDescent="0.25">
      <c r="B12" s="23" t="s">
        <v>13</v>
      </c>
      <c r="C12" s="12">
        <v>0</v>
      </c>
      <c r="D12" s="12">
        <v>837903</v>
      </c>
      <c r="E12" s="12">
        <v>715931.95</v>
      </c>
      <c r="F12" s="40">
        <f t="shared" si="0"/>
        <v>0.8544329713582598</v>
      </c>
    </row>
    <row r="13" spans="2:6" x14ac:dyDescent="0.25">
      <c r="B13" s="24" t="s">
        <v>17</v>
      </c>
      <c r="C13" s="14">
        <v>0</v>
      </c>
      <c r="D13" s="14">
        <v>811625</v>
      </c>
      <c r="E13" s="14">
        <v>69190.91</v>
      </c>
      <c r="F13" s="41">
        <f t="shared" si="0"/>
        <v>8.5249850608347458E-2</v>
      </c>
    </row>
    <row r="14" spans="2:6" x14ac:dyDescent="0.25">
      <c r="B14" s="24" t="s">
        <v>20</v>
      </c>
      <c r="C14" s="14">
        <v>0</v>
      </c>
      <c r="D14" s="14">
        <v>1081981</v>
      </c>
      <c r="E14" s="14">
        <v>179900</v>
      </c>
      <c r="F14" s="41">
        <f t="shared" si="0"/>
        <v>0.16626909344988497</v>
      </c>
    </row>
    <row r="15" spans="2:6" x14ac:dyDescent="0.25">
      <c r="B15" s="4" t="s">
        <v>8</v>
      </c>
      <c r="C15" s="5">
        <f>+C11+C6</f>
        <v>0</v>
      </c>
      <c r="D15" s="5">
        <f t="shared" ref="D15:E15" si="1">+D11+D6</f>
        <v>8893177</v>
      </c>
      <c r="E15" s="5">
        <f t="shared" si="1"/>
        <v>6128986.0299999984</v>
      </c>
      <c r="F15" s="46">
        <f t="shared" si="0"/>
        <v>0.68917846007113071</v>
      </c>
    </row>
    <row r="16" spans="2:6" x14ac:dyDescent="0.25">
      <c r="B16" s="1" t="s">
        <v>30</v>
      </c>
    </row>
    <row r="17" spans="2:2" x14ac:dyDescent="0.25">
      <c r="B17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24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33</v>
      </c>
      <c r="F5" s="10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235568</v>
      </c>
      <c r="E6" s="3">
        <f>SUM(E7:E7)</f>
        <v>0</v>
      </c>
      <c r="F6" s="26" t="str">
        <f t="shared" ref="F6:F8" si="0">IF(E6=0,"0%",+E6/D6)</f>
        <v>0%</v>
      </c>
    </row>
    <row r="7" spans="2:6" x14ac:dyDescent="0.25">
      <c r="B7" s="39" t="s">
        <v>20</v>
      </c>
      <c r="C7" s="12">
        <v>500000000</v>
      </c>
      <c r="D7" s="12">
        <v>235568</v>
      </c>
      <c r="E7" s="12">
        <v>0</v>
      </c>
      <c r="F7" s="40" t="str">
        <f t="shared" si="0"/>
        <v>0%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235568</v>
      </c>
      <c r="E8" s="5">
        <f t="shared" si="1"/>
        <v>0</v>
      </c>
      <c r="F8" s="46" t="str">
        <f t="shared" si="0"/>
        <v>0%</v>
      </c>
    </row>
    <row r="9" spans="2:6" x14ac:dyDescent="0.25">
      <c r="B9" s="1" t="s">
        <v>30</v>
      </c>
    </row>
    <row r="10" spans="2:6" x14ac:dyDescent="0.25">
      <c r="B10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2016-01-04T16:28:01Z</dcterms:modified>
</cp:coreProperties>
</file>