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7\1.- INFORMACION A COMUNICACIONES\PpR_Pliego 2017\03_Marzo\"/>
    </mc:Choice>
  </mc:AlternateContent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  <sheet name="RD" sheetId="6" state="hidden" r:id="rId6"/>
  </sheets>
  <definedNames>
    <definedName name="_xlnm.Print_Area" localSheetId="4">DYT!$B$2:$F$26</definedName>
    <definedName name="_xlnm.Print_Area" localSheetId="5">RD!$B$2:$F$9</definedName>
    <definedName name="_xlnm.Print_Area" localSheetId="2">RDR!$B$2:$F$40</definedName>
    <definedName name="_xlnm.Print_Area" localSheetId="1">RO!$B$2:$F$58</definedName>
    <definedName name="_xlnm.Print_Area" localSheetId="3">ROOC!$B$2:$F$11</definedName>
    <definedName name="_xlnm.Print_Area" localSheetId="0">'TODA FUENTE'!$B$2:$F$58</definedName>
  </definedNames>
  <calcPr calcId="152511"/>
</workbook>
</file>

<file path=xl/calcChain.xml><?xml version="1.0" encoding="utf-8"?>
<calcChain xmlns="http://schemas.openxmlformats.org/spreadsheetml/2006/main">
  <c r="E6" i="4" l="1"/>
  <c r="D6" i="4"/>
  <c r="C6" i="4"/>
  <c r="E27" i="3"/>
  <c r="D27" i="3"/>
  <c r="C27" i="3"/>
  <c r="E18" i="5" l="1"/>
  <c r="D18" i="5"/>
  <c r="C18" i="5"/>
  <c r="E6" i="5"/>
  <c r="D6" i="5"/>
  <c r="C6" i="5"/>
  <c r="F24" i="5"/>
  <c r="F23" i="5"/>
  <c r="F22" i="5"/>
  <c r="F21" i="5"/>
  <c r="F20" i="5"/>
  <c r="F17" i="5"/>
  <c r="F16" i="5"/>
  <c r="F15" i="5"/>
  <c r="F14" i="5"/>
  <c r="F13" i="5"/>
  <c r="F12" i="5"/>
  <c r="F11" i="5"/>
  <c r="F10" i="5"/>
  <c r="F9" i="5"/>
  <c r="F8" i="5"/>
  <c r="F36" i="3"/>
  <c r="F35" i="3"/>
  <c r="F19" i="3"/>
  <c r="F12" i="3"/>
  <c r="F13" i="3"/>
  <c r="E11" i="3"/>
  <c r="D11" i="3"/>
  <c r="C11" i="3"/>
  <c r="E6" i="3"/>
  <c r="D6" i="3"/>
  <c r="C6" i="3"/>
  <c r="F10" i="3"/>
  <c r="F9" i="3"/>
  <c r="F8" i="3"/>
  <c r="F11" i="2"/>
  <c r="F10" i="2"/>
  <c r="F9" i="2"/>
  <c r="C37" i="1"/>
  <c r="D37" i="1"/>
  <c r="E37" i="1"/>
  <c r="F12" i="1"/>
  <c r="F11" i="1"/>
  <c r="F10" i="1"/>
  <c r="F9" i="1"/>
  <c r="F7" i="4" l="1"/>
  <c r="F31" i="3"/>
  <c r="F28" i="3"/>
  <c r="F50" i="2"/>
  <c r="F50" i="1"/>
  <c r="E35" i="1"/>
  <c r="D35" i="1"/>
  <c r="C35" i="1"/>
  <c r="E8" i="6" l="1"/>
  <c r="D8" i="6"/>
  <c r="C8" i="6"/>
  <c r="F7" i="6"/>
  <c r="E6" i="6"/>
  <c r="D6" i="6"/>
  <c r="C6" i="6"/>
  <c r="C45" i="2"/>
  <c r="F41" i="2"/>
  <c r="D45" i="2"/>
  <c r="F30" i="2"/>
  <c r="C35" i="2"/>
  <c r="D35" i="2"/>
  <c r="F6" i="6" l="1"/>
  <c r="F8" i="6"/>
  <c r="F56" i="2"/>
  <c r="F55" i="2"/>
  <c r="F54" i="2"/>
  <c r="F53" i="2"/>
  <c r="F52" i="2"/>
  <c r="F51" i="2"/>
  <c r="F49" i="2"/>
  <c r="F48" i="2"/>
  <c r="F47" i="2"/>
  <c r="F46" i="2"/>
  <c r="F44" i="2"/>
  <c r="F43" i="2"/>
  <c r="F42" i="2"/>
  <c r="F40" i="2"/>
  <c r="F39" i="2"/>
  <c r="F38" i="2"/>
  <c r="F36" i="2"/>
  <c r="F34" i="2"/>
  <c r="F33" i="2"/>
  <c r="F32" i="2"/>
  <c r="F31" i="2"/>
  <c r="F29" i="2"/>
  <c r="F28" i="2"/>
  <c r="F27" i="2"/>
  <c r="F26" i="2"/>
  <c r="F25" i="2"/>
  <c r="F24" i="2"/>
  <c r="F23" i="2"/>
  <c r="F21" i="2"/>
  <c r="F20" i="2"/>
  <c r="F18" i="2"/>
  <c r="F17" i="2"/>
  <c r="F16" i="2"/>
  <c r="F15" i="2"/>
  <c r="F14" i="2"/>
  <c r="F13" i="2"/>
  <c r="F12" i="2"/>
  <c r="F8" i="2"/>
  <c r="F7" i="2"/>
  <c r="F56" i="1"/>
  <c r="F54" i="1"/>
  <c r="F53" i="1"/>
  <c r="F52" i="1"/>
  <c r="F51" i="1"/>
  <c r="F49" i="1"/>
  <c r="F48" i="1"/>
  <c r="F47" i="1"/>
  <c r="F46" i="1"/>
  <c r="F44" i="1"/>
  <c r="F43" i="1"/>
  <c r="F42" i="1"/>
  <c r="F41" i="1"/>
  <c r="F40" i="1"/>
  <c r="F39" i="1"/>
  <c r="F38" i="1"/>
  <c r="F36" i="1"/>
  <c r="F34" i="1"/>
  <c r="F33" i="1"/>
  <c r="F32" i="1"/>
  <c r="F31" i="1"/>
  <c r="F30" i="1"/>
  <c r="F29" i="1"/>
  <c r="F28" i="1"/>
  <c r="F27" i="1"/>
  <c r="F26" i="1"/>
  <c r="F25" i="1"/>
  <c r="F24" i="1"/>
  <c r="F23" i="1"/>
  <c r="F21" i="1"/>
  <c r="F20" i="1"/>
  <c r="F18" i="1"/>
  <c r="F17" i="1"/>
  <c r="F16" i="1"/>
  <c r="F15" i="1"/>
  <c r="F14" i="1"/>
  <c r="F13" i="1"/>
  <c r="F8" i="1"/>
  <c r="F7" i="1"/>
  <c r="F55" i="1" l="1"/>
  <c r="F35" i="1"/>
  <c r="F37" i="1" l="1"/>
  <c r="E45" i="1" l="1"/>
  <c r="D45" i="1"/>
  <c r="E19" i="1"/>
  <c r="F19" i="1" s="1"/>
  <c r="D19" i="1"/>
  <c r="C19" i="1"/>
  <c r="C45" i="1"/>
  <c r="C22" i="1"/>
  <c r="D22" i="1"/>
  <c r="E22" i="1"/>
  <c r="F45" i="1" l="1"/>
  <c r="C25" i="5"/>
  <c r="D25" i="5"/>
  <c r="F22" i="1"/>
  <c r="E25" i="5"/>
  <c r="E8" i="4"/>
  <c r="D8" i="4"/>
  <c r="C8" i="4"/>
  <c r="E33" i="3"/>
  <c r="D33" i="3"/>
  <c r="C33" i="3"/>
  <c r="E29" i="3"/>
  <c r="D29" i="3"/>
  <c r="C29" i="3"/>
  <c r="E14" i="3"/>
  <c r="D14" i="3"/>
  <c r="C14" i="3"/>
  <c r="E45" i="2"/>
  <c r="E37" i="2"/>
  <c r="D37" i="2"/>
  <c r="C37" i="2"/>
  <c r="E35" i="2"/>
  <c r="F35" i="2" s="1"/>
  <c r="E22" i="2"/>
  <c r="D22" i="2"/>
  <c r="C22" i="2"/>
  <c r="E19" i="2"/>
  <c r="D19" i="2"/>
  <c r="C19" i="2"/>
  <c r="E6" i="2"/>
  <c r="D6" i="2"/>
  <c r="C6" i="2"/>
  <c r="E6" i="1"/>
  <c r="D6" i="1"/>
  <c r="D57" i="1" s="1"/>
  <c r="C6" i="1"/>
  <c r="C57" i="1" s="1"/>
  <c r="C57" i="2" l="1"/>
  <c r="D57" i="2"/>
  <c r="C10" i="4"/>
  <c r="D10" i="4"/>
  <c r="D39" i="3"/>
  <c r="C39" i="3"/>
  <c r="F27" i="3"/>
  <c r="F45" i="2"/>
  <c r="E57" i="2"/>
  <c r="F6" i="2"/>
  <c r="F25" i="5"/>
  <c r="F6" i="1"/>
  <c r="F22" i="2"/>
  <c r="F37" i="2"/>
  <c r="F19" i="2"/>
  <c r="E57" i="1"/>
  <c r="F57" i="1" s="1"/>
  <c r="F19" i="5"/>
  <c r="F18" i="5"/>
  <c r="F7" i="5"/>
  <c r="F6" i="5"/>
  <c r="F9" i="4"/>
  <c r="F8" i="4"/>
  <c r="F38" i="3"/>
  <c r="F37" i="3"/>
  <c r="F34" i="3"/>
  <c r="F33" i="3"/>
  <c r="F32" i="3"/>
  <c r="F30" i="3"/>
  <c r="F29" i="3"/>
  <c r="F26" i="3"/>
  <c r="F25" i="3"/>
  <c r="F24" i="3"/>
  <c r="F23" i="3"/>
  <c r="F22" i="3"/>
  <c r="F21" i="3"/>
  <c r="F20" i="3"/>
  <c r="F18" i="3"/>
  <c r="F17" i="3"/>
  <c r="F16" i="3"/>
  <c r="F15" i="3"/>
  <c r="F14" i="3"/>
  <c r="F11" i="3"/>
  <c r="F7" i="3"/>
  <c r="F6" i="3"/>
  <c r="F6" i="4" l="1"/>
  <c r="E10" i="4"/>
  <c r="F10" i="4" s="1"/>
  <c r="E39" i="3"/>
  <c r="F39" i="3" s="1"/>
  <c r="F57" i="2"/>
</calcChain>
</file>

<file path=xl/sharedStrings.xml><?xml version="1.0" encoding="utf-8"?>
<sst xmlns="http://schemas.openxmlformats.org/spreadsheetml/2006/main" count="204" uniqueCount="31">
  <si>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</si>
  <si>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</si>
  <si>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</si>
  <si>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</si>
  <si>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</si>
  <si>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</si>
  <si>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</si>
  <si>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</si>
  <si>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</si>
  <si>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</si>
  <si>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</si>
  <si>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Marzo</t>
  </si>
  <si>
    <t>EJECUCION DE LOS PROGRAMAS PRESUPUESTALES AL I TRIMESTRE DEL AÑO FISCAL 2016 DEL PLIEGO 011 MINSA - TODA FUENTE</t>
  </si>
  <si>
    <t>DEVENGADO
AL 31.03.16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</si>
  <si>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</si>
  <si>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</si>
  <si>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</si>
  <si>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</si>
  <si>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</si>
  <si>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</si>
  <si>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</si>
  <si>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9001  ACCIONES CENTRALES</t>
  </si>
  <si>
    <t>9002  ASIGNACIONES PRESUPUESTARIAS QUE NO RESULTAN EN PRODUCTOS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</si>
  <si>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</si>
  <si>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</si>
  <si>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</si>
  <si>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EJECUCION DE LOS PROGRAMAS PRESUPUESTALES AL I TRIMESTRE DEL AÑO FISCAL 2016 DEL PLIEGO 011 MINSA - FUENTE: DYT</t>
  </si>
  <si>
    <t>EJECUCION DE LOS PROGRAMAS PRESUPUESTALES AL I TRIMESTRE DEL AÑO FISCAL 2016 DEL PLIEGO 011 MINSA - FUENTE: ROOC</t>
  </si>
  <si>
    <t>EJECUCION DE LOS PROGRAMAS PRESUPUESTALES AL I TRIMESTRE DEL AÑO FISCAL 2016 DEL PLIEGO 011 MINSA - FUENTE: RDR</t>
  </si>
  <si>
    <t>EJECUCION DE LOS PROGRAMAS PRESUPUESTALES AL I TRIMESTRE DEL AÑO FISCAL 2016 DEL PLIEGO 011 MINSA - FUENTE: RO</t>
  </si>
  <si>
    <t>DEVENGADO
AL 31.03.17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</si>
</sst>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4" fillId="0" borderId="1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164" fontId="0" fillId="0" borderId="1" xfId="1" applyNumberFormat="1" applyFont="1" applyBorder="1" applyAlignment="1">
      <alignment horizontal="right" vertical="center"/>
    </xf>
    <xf numFmtId="3" fontId="2" fillId="0" borderId="4" xfId="3" applyNumberFormat="1" applyFont="1" applyBorder="1" applyAlignment="1">
      <alignment horizontal="left" vertical="center" indent="3"/>
    </xf>
    <xf numFmtId="9" fontId="4" fillId="0" borderId="4" xfId="1" applyFont="1" applyBorder="1" applyAlignment="1">
      <alignment vertical="center"/>
    </xf>
    <xf numFmtId="3" fontId="2" fillId="0" borderId="4" xfId="3" applyNumberFormat="1" applyFont="1" applyBorder="1" applyAlignment="1">
      <alignment horizontal="left" vertical="center" indent="4"/>
    </xf>
    <xf numFmtId="3" fontId="4" fillId="0" borderId="7" xfId="3" applyNumberFormat="1" applyBorder="1" applyAlignment="1">
      <alignment horizontal="left" vertical="center" indent="3"/>
    </xf>
    <xf numFmtId="3" fontId="4" fillId="0" borderId="7" xfId="3" applyNumberFormat="1" applyBorder="1" applyAlignment="1">
      <alignment vertical="center"/>
    </xf>
    <xf numFmtId="3" fontId="2" fillId="0" borderId="5" xfId="3" applyNumberFormat="1" applyFont="1" applyBorder="1" applyAlignment="1">
      <alignment horizontal="left" vertical="center" indent="3"/>
    </xf>
    <xf numFmtId="3" fontId="2" fillId="0" borderId="6" xfId="3" applyNumberFormat="1" applyFont="1" applyBorder="1" applyAlignment="1">
      <alignment horizontal="left" vertical="center" indent="3"/>
    </xf>
    <xf numFmtId="3" fontId="4" fillId="0" borderId="5" xfId="3" applyNumberFormat="1" applyBorder="1" applyAlignment="1">
      <alignment horizontal="left" vertical="center" indent="4"/>
    </xf>
    <xf numFmtId="3" fontId="4" fillId="0" borderId="6" xfId="3" applyNumberFormat="1" applyBorder="1" applyAlignment="1">
      <alignment horizontal="left" vertical="center" indent="4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0"/>
  <sheetViews>
    <sheetView showGridLines="0" tabSelected="1" zoomScaleNormal="100" workbookViewId="0"/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4.7109375" style="1" customWidth="1"/>
    <col min="6" max="6" width="11.42578125" style="36"/>
    <col min="7" max="16384" width="11.42578125" style="1"/>
  </cols>
  <sheetData>
    <row r="2" spans="2:6" ht="51.75" customHeight="1" x14ac:dyDescent="0.25">
      <c r="B2" s="51" t="s">
        <v>12</v>
      </c>
      <c r="C2" s="51"/>
      <c r="D2" s="51"/>
      <c r="E2" s="51"/>
      <c r="F2" s="51"/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30</v>
      </c>
      <c r="F5" s="10" t="s">
        <v>10</v>
      </c>
    </row>
    <row r="6" spans="2:6" x14ac:dyDescent="0.25">
      <c r="B6" s="2" t="s">
        <v>0</v>
      </c>
      <c r="C6" s="3">
        <f>SUM(C7:C18)</f>
        <v>1173804000</v>
      </c>
      <c r="D6" s="3">
        <f>SUM(D7:D18)</f>
        <v>2421171705</v>
      </c>
      <c r="E6" s="3">
        <f>SUM(E7:E18)</f>
        <v>261858069.82999989</v>
      </c>
      <c r="F6" s="31">
        <f>IF(E6=0,"0%",+E6/D6)</f>
        <v>0.10815344871626933</v>
      </c>
    </row>
    <row r="7" spans="2:6" x14ac:dyDescent="0.25">
      <c r="B7" s="20" t="s">
        <v>14</v>
      </c>
      <c r="C7" s="21">
        <v>1828049</v>
      </c>
      <c r="D7" s="21">
        <v>115166751</v>
      </c>
      <c r="E7" s="21">
        <v>13279665.179999996</v>
      </c>
      <c r="F7" s="32">
        <f t="shared" ref="F7:F57" si="0">IF(E7=0,"0%",+E7/D7)</f>
        <v>0.1153081515688499</v>
      </c>
    </row>
    <row r="8" spans="2:6" x14ac:dyDescent="0.25">
      <c r="B8" s="22" t="s">
        <v>15</v>
      </c>
      <c r="C8" s="23">
        <v>979481</v>
      </c>
      <c r="D8" s="23">
        <v>160121178</v>
      </c>
      <c r="E8" s="23">
        <v>18636374.990000013</v>
      </c>
      <c r="F8" s="33">
        <f t="shared" si="0"/>
        <v>0.11638919487589588</v>
      </c>
    </row>
    <row r="9" spans="2:6" x14ac:dyDescent="0.25">
      <c r="B9" s="22" t="s">
        <v>16</v>
      </c>
      <c r="C9" s="23">
        <v>1179872</v>
      </c>
      <c r="D9" s="23">
        <v>66411261</v>
      </c>
      <c r="E9" s="23">
        <v>7651908.0900000026</v>
      </c>
      <c r="F9" s="33">
        <f t="shared" si="0"/>
        <v>0.11522003911354736</v>
      </c>
    </row>
    <row r="10" spans="2:6" x14ac:dyDescent="0.25">
      <c r="B10" s="22" t="s">
        <v>17</v>
      </c>
      <c r="C10" s="23">
        <v>501808</v>
      </c>
      <c r="D10" s="23">
        <v>16281335</v>
      </c>
      <c r="E10" s="23">
        <v>2017693.6899999988</v>
      </c>
      <c r="F10" s="33">
        <f t="shared" si="0"/>
        <v>0.12392679654340377</v>
      </c>
    </row>
    <row r="11" spans="2:6" x14ac:dyDescent="0.25">
      <c r="B11" s="22" t="s">
        <v>18</v>
      </c>
      <c r="C11" s="23">
        <v>1372278</v>
      </c>
      <c r="D11" s="23">
        <v>52740734</v>
      </c>
      <c r="E11" s="23">
        <v>6219923.8899999997</v>
      </c>
      <c r="F11" s="33">
        <f t="shared" si="0"/>
        <v>0.11793396523453768</v>
      </c>
    </row>
    <row r="12" spans="2:6" x14ac:dyDescent="0.25">
      <c r="B12" s="22" t="s">
        <v>19</v>
      </c>
      <c r="C12" s="23">
        <v>73880</v>
      </c>
      <c r="D12" s="23">
        <v>28873641</v>
      </c>
      <c r="E12" s="23">
        <v>2990775.8200000022</v>
      </c>
      <c r="F12" s="33">
        <f t="shared" si="0"/>
        <v>0.10358152683272616</v>
      </c>
    </row>
    <row r="13" spans="2:6" x14ac:dyDescent="0.25">
      <c r="B13" s="22" t="s">
        <v>20</v>
      </c>
      <c r="C13" s="23">
        <v>462592</v>
      </c>
      <c r="D13" s="23">
        <v>4389165</v>
      </c>
      <c r="E13" s="23">
        <v>620150.04000000027</v>
      </c>
      <c r="F13" s="33">
        <f t="shared" si="0"/>
        <v>0.14129112029281202</v>
      </c>
    </row>
    <row r="14" spans="2:6" x14ac:dyDescent="0.25">
      <c r="B14" s="22" t="s">
        <v>23</v>
      </c>
      <c r="C14" s="23">
        <v>0</v>
      </c>
      <c r="D14" s="23">
        <v>87136036</v>
      </c>
      <c r="E14" s="23">
        <v>8000120.54</v>
      </c>
      <c r="F14" s="33">
        <f t="shared" si="0"/>
        <v>9.1811848544498864E-2</v>
      </c>
    </row>
    <row r="15" spans="2:6" x14ac:dyDescent="0.25">
      <c r="B15" s="22" t="s">
        <v>24</v>
      </c>
      <c r="C15" s="23">
        <v>0</v>
      </c>
      <c r="D15" s="23">
        <v>20137182</v>
      </c>
      <c r="E15" s="23">
        <v>1713915.8099999996</v>
      </c>
      <c r="F15" s="33">
        <f t="shared" si="0"/>
        <v>8.5111998789105622E-2</v>
      </c>
    </row>
    <row r="16" spans="2:6" x14ac:dyDescent="0.25">
      <c r="B16" s="22" t="s">
        <v>25</v>
      </c>
      <c r="C16" s="23">
        <v>0</v>
      </c>
      <c r="D16" s="23">
        <v>17055468</v>
      </c>
      <c r="E16" s="23">
        <v>2097189.0199999996</v>
      </c>
      <c r="F16" s="33">
        <f t="shared" si="0"/>
        <v>0.1229628539070285</v>
      </c>
    </row>
    <row r="17" spans="2:6" x14ac:dyDescent="0.25">
      <c r="B17" s="22" t="s">
        <v>21</v>
      </c>
      <c r="C17" s="23">
        <v>1145669220</v>
      </c>
      <c r="D17" s="23">
        <v>1287843344</v>
      </c>
      <c r="E17" s="23">
        <v>148210670.13999984</v>
      </c>
      <c r="F17" s="33">
        <f t="shared" si="0"/>
        <v>0.11508439347883902</v>
      </c>
    </row>
    <row r="18" spans="2:6" x14ac:dyDescent="0.25">
      <c r="B18" s="22" t="s">
        <v>22</v>
      </c>
      <c r="C18" s="23">
        <v>21736820</v>
      </c>
      <c r="D18" s="23">
        <v>565015610</v>
      </c>
      <c r="E18" s="23">
        <v>50419682.620000042</v>
      </c>
      <c r="F18" s="33">
        <f t="shared" si="0"/>
        <v>8.9235910880409205E-2</v>
      </c>
    </row>
    <row r="19" spans="2:6" x14ac:dyDescent="0.25">
      <c r="B19" s="2" t="s">
        <v>1</v>
      </c>
      <c r="C19" s="3">
        <f>SUM(C20:C21)</f>
        <v>122397574</v>
      </c>
      <c r="D19" s="3">
        <f>SUM(D20:D21)</f>
        <v>230431048</v>
      </c>
      <c r="E19" s="3">
        <f>SUM(E20:E21)</f>
        <v>20950917.879999999</v>
      </c>
      <c r="F19" s="31">
        <f t="shared" si="0"/>
        <v>9.0920551122954565E-2</v>
      </c>
    </row>
    <row r="20" spans="2:6" x14ac:dyDescent="0.25">
      <c r="B20" s="20" t="s">
        <v>21</v>
      </c>
      <c r="C20" s="21">
        <v>77693240</v>
      </c>
      <c r="D20" s="21">
        <v>70704393</v>
      </c>
      <c r="E20" s="21">
        <v>18159.289999999997</v>
      </c>
      <c r="F20" s="32">
        <f t="shared" si="0"/>
        <v>2.568339706982563E-4</v>
      </c>
    </row>
    <row r="21" spans="2:6" x14ac:dyDescent="0.25">
      <c r="B21" s="22" t="s">
        <v>22</v>
      </c>
      <c r="C21" s="23">
        <v>44704334</v>
      </c>
      <c r="D21" s="23">
        <v>159726655</v>
      </c>
      <c r="E21" s="23">
        <v>20932758.59</v>
      </c>
      <c r="F21" s="33">
        <f t="shared" si="0"/>
        <v>0.13105363403497056</v>
      </c>
    </row>
    <row r="22" spans="2:6" x14ac:dyDescent="0.25">
      <c r="B22" s="2" t="s">
        <v>2</v>
      </c>
      <c r="C22" s="3">
        <f>SUM(C23:C34)</f>
        <v>1344962361</v>
      </c>
      <c r="D22" s="3">
        <f t="shared" ref="D22:E22" si="1">SUM(D23:D34)</f>
        <v>2580712061</v>
      </c>
      <c r="E22" s="3">
        <f t="shared" si="1"/>
        <v>152436867.02000001</v>
      </c>
      <c r="F22" s="31">
        <f t="shared" si="0"/>
        <v>5.9067754719188723E-2</v>
      </c>
    </row>
    <row r="23" spans="2:6" x14ac:dyDescent="0.25">
      <c r="B23" s="20" t="s">
        <v>14</v>
      </c>
      <c r="C23" s="21">
        <v>450072144</v>
      </c>
      <c r="D23" s="21">
        <v>482689205</v>
      </c>
      <c r="E23" s="21">
        <v>51447171.270000011</v>
      </c>
      <c r="F23" s="32">
        <f t="shared" si="0"/>
        <v>0.10658446623019052</v>
      </c>
    </row>
    <row r="24" spans="2:6" x14ac:dyDescent="0.25">
      <c r="B24" s="22" t="s">
        <v>15</v>
      </c>
      <c r="C24" s="23">
        <v>181490798</v>
      </c>
      <c r="D24" s="23">
        <v>273273177</v>
      </c>
      <c r="E24" s="23">
        <v>7195333.0200000014</v>
      </c>
      <c r="F24" s="33">
        <f t="shared" si="0"/>
        <v>2.6330183953619427E-2</v>
      </c>
    </row>
    <row r="25" spans="2:6" x14ac:dyDescent="0.25">
      <c r="B25" s="22" t="s">
        <v>16</v>
      </c>
      <c r="C25" s="23">
        <v>115274098</v>
      </c>
      <c r="D25" s="23">
        <v>171354373</v>
      </c>
      <c r="E25" s="23">
        <v>5315672.129999999</v>
      </c>
      <c r="F25" s="33">
        <f t="shared" si="0"/>
        <v>3.1021514286069599E-2</v>
      </c>
    </row>
    <row r="26" spans="2:6" x14ac:dyDescent="0.25">
      <c r="B26" s="22" t="s">
        <v>17</v>
      </c>
      <c r="C26" s="23">
        <v>86293136</v>
      </c>
      <c r="D26" s="23">
        <v>90856475</v>
      </c>
      <c r="E26" s="23">
        <v>7106563.3399999989</v>
      </c>
      <c r="F26" s="33">
        <f t="shared" si="0"/>
        <v>7.8217467054494449E-2</v>
      </c>
    </row>
    <row r="27" spans="2:6" x14ac:dyDescent="0.25">
      <c r="B27" s="22" t="s">
        <v>18</v>
      </c>
      <c r="C27" s="23">
        <v>31983824</v>
      </c>
      <c r="D27" s="23">
        <v>50933224</v>
      </c>
      <c r="E27" s="23">
        <v>1647860.4599999997</v>
      </c>
      <c r="F27" s="33">
        <f t="shared" si="0"/>
        <v>3.2353350732323559E-2</v>
      </c>
    </row>
    <row r="28" spans="2:6" x14ac:dyDescent="0.25">
      <c r="B28" s="22" t="s">
        <v>19</v>
      </c>
      <c r="C28" s="23">
        <v>82017310</v>
      </c>
      <c r="D28" s="23">
        <v>100665226</v>
      </c>
      <c r="E28" s="23">
        <v>14692546.300000003</v>
      </c>
      <c r="F28" s="33">
        <f t="shared" si="0"/>
        <v>0.14595453548179591</v>
      </c>
    </row>
    <row r="29" spans="2:6" x14ac:dyDescent="0.25">
      <c r="B29" s="22" t="s">
        <v>20</v>
      </c>
      <c r="C29" s="23">
        <v>15166052</v>
      </c>
      <c r="D29" s="23">
        <v>140605226</v>
      </c>
      <c r="E29" s="23">
        <v>1148021.7799999996</v>
      </c>
      <c r="F29" s="33">
        <f t="shared" si="0"/>
        <v>8.1648585380460856E-3</v>
      </c>
    </row>
    <row r="30" spans="2:6" x14ac:dyDescent="0.25">
      <c r="B30" s="22" t="s">
        <v>23</v>
      </c>
      <c r="C30" s="23">
        <v>9382692</v>
      </c>
      <c r="D30" s="23">
        <v>60632633</v>
      </c>
      <c r="E30" s="23">
        <v>2500179.2200000002</v>
      </c>
      <c r="F30" s="33">
        <f t="shared" si="0"/>
        <v>4.1234877924565809E-2</v>
      </c>
    </row>
    <row r="31" spans="2:6" x14ac:dyDescent="0.25">
      <c r="B31" s="22" t="s">
        <v>24</v>
      </c>
      <c r="C31" s="23">
        <v>2037319</v>
      </c>
      <c r="D31" s="23">
        <v>14204914</v>
      </c>
      <c r="E31" s="23">
        <v>639095.78</v>
      </c>
      <c r="F31" s="33">
        <f t="shared" si="0"/>
        <v>4.4991175588954643E-2</v>
      </c>
    </row>
    <row r="32" spans="2:6" x14ac:dyDescent="0.25">
      <c r="B32" s="22" t="s">
        <v>25</v>
      </c>
      <c r="C32" s="23">
        <v>5220873</v>
      </c>
      <c r="D32" s="23">
        <v>41205581</v>
      </c>
      <c r="E32" s="23">
        <v>958642.3</v>
      </c>
      <c r="F32" s="33">
        <f t="shared" si="0"/>
        <v>2.3264865504505326E-2</v>
      </c>
    </row>
    <row r="33" spans="2:6" x14ac:dyDescent="0.25">
      <c r="B33" s="22" t="s">
        <v>21</v>
      </c>
      <c r="C33" s="23">
        <v>155666635</v>
      </c>
      <c r="D33" s="23">
        <v>367896551</v>
      </c>
      <c r="E33" s="23">
        <v>36401028.580000006</v>
      </c>
      <c r="F33" s="33">
        <f t="shared" si="0"/>
        <v>9.8943652722637249E-2</v>
      </c>
    </row>
    <row r="34" spans="2:6" x14ac:dyDescent="0.25">
      <c r="B34" s="24" t="s">
        <v>22</v>
      </c>
      <c r="C34" s="25">
        <v>210357480</v>
      </c>
      <c r="D34" s="25">
        <v>786395476</v>
      </c>
      <c r="E34" s="25">
        <v>23384752.839999996</v>
      </c>
      <c r="F34" s="34">
        <f t="shared" si="0"/>
        <v>2.9736631953869476E-2</v>
      </c>
    </row>
    <row r="35" spans="2:6" x14ac:dyDescent="0.25">
      <c r="B35" s="2" t="s">
        <v>3</v>
      </c>
      <c r="C35" s="3">
        <f>SUM(C36:C36)</f>
        <v>0</v>
      </c>
      <c r="D35" s="3">
        <f>SUM(D36:D36)</f>
        <v>218500000</v>
      </c>
      <c r="E35" s="3">
        <f>SUM(E36:E36)</f>
        <v>18500000</v>
      </c>
      <c r="F35" s="31">
        <f t="shared" si="0"/>
        <v>8.4668192219679639E-2</v>
      </c>
    </row>
    <row r="36" spans="2:6" x14ac:dyDescent="0.25">
      <c r="B36" s="22" t="s">
        <v>20</v>
      </c>
      <c r="C36" s="23">
        <v>0</v>
      </c>
      <c r="D36" s="23">
        <v>218500000</v>
      </c>
      <c r="E36" s="23">
        <v>18500000</v>
      </c>
      <c r="F36" s="33">
        <f t="shared" si="0"/>
        <v>8.4668192219679639E-2</v>
      </c>
    </row>
    <row r="37" spans="2:6" x14ac:dyDescent="0.25">
      <c r="B37" s="2" t="s">
        <v>4</v>
      </c>
      <c r="C37" s="3">
        <f>+SUM(C38:C44)</f>
        <v>17936783</v>
      </c>
      <c r="D37" s="3">
        <f t="shared" ref="D37:E37" si="2">+SUM(D38:D44)</f>
        <v>48072106</v>
      </c>
      <c r="E37" s="3">
        <f t="shared" si="2"/>
        <v>15596515.48</v>
      </c>
      <c r="F37" s="31">
        <f t="shared" si="0"/>
        <v>0.3244400293176255</v>
      </c>
    </row>
    <row r="38" spans="2:6" x14ac:dyDescent="0.25">
      <c r="B38" s="20" t="s">
        <v>14</v>
      </c>
      <c r="C38" s="21">
        <v>777000</v>
      </c>
      <c r="D38" s="21">
        <v>18188752</v>
      </c>
      <c r="E38" s="21">
        <v>8670404.2800000012</v>
      </c>
      <c r="F38" s="32">
        <f t="shared" si="0"/>
        <v>0.47669044473199707</v>
      </c>
    </row>
    <row r="39" spans="2:6" x14ac:dyDescent="0.25">
      <c r="B39" s="22" t="s">
        <v>15</v>
      </c>
      <c r="C39" s="23">
        <v>0</v>
      </c>
      <c r="D39" s="23">
        <v>182000</v>
      </c>
      <c r="E39" s="23">
        <v>104096</v>
      </c>
      <c r="F39" s="33">
        <f t="shared" si="0"/>
        <v>0.57195604395604394</v>
      </c>
    </row>
    <row r="40" spans="2:6" x14ac:dyDescent="0.25">
      <c r="B40" s="22" t="s">
        <v>16</v>
      </c>
      <c r="C40" s="23">
        <v>0</v>
      </c>
      <c r="D40" s="23">
        <v>356100</v>
      </c>
      <c r="E40" s="23">
        <v>45933</v>
      </c>
      <c r="F40" s="33">
        <f t="shared" si="0"/>
        <v>0.12898904802021904</v>
      </c>
    </row>
    <row r="41" spans="2:6" x14ac:dyDescent="0.25">
      <c r="B41" s="22" t="s">
        <v>17</v>
      </c>
      <c r="C41" s="23">
        <v>0</v>
      </c>
      <c r="D41" s="23">
        <v>2026461</v>
      </c>
      <c r="E41" s="23">
        <v>1128201</v>
      </c>
      <c r="F41" s="33">
        <f t="shared" si="0"/>
        <v>0.55673462257600814</v>
      </c>
    </row>
    <row r="42" spans="2:6" x14ac:dyDescent="0.25">
      <c r="B42" s="22" t="s">
        <v>19</v>
      </c>
      <c r="C42" s="23">
        <v>0</v>
      </c>
      <c r="D42" s="23">
        <v>3988501</v>
      </c>
      <c r="E42" s="23">
        <v>1728483</v>
      </c>
      <c r="F42" s="33">
        <f t="shared" si="0"/>
        <v>0.43336657054868483</v>
      </c>
    </row>
    <row r="43" spans="2:6" x14ac:dyDescent="0.25">
      <c r="B43" s="22" t="s">
        <v>21</v>
      </c>
      <c r="C43" s="23">
        <v>5445453</v>
      </c>
      <c r="D43" s="23">
        <v>9833450</v>
      </c>
      <c r="E43" s="23">
        <v>628003.19999999995</v>
      </c>
      <c r="F43" s="33">
        <f t="shared" si="0"/>
        <v>6.3863974495217843E-2</v>
      </c>
    </row>
    <row r="44" spans="2:6" x14ac:dyDescent="0.25">
      <c r="B44" s="22" t="s">
        <v>22</v>
      </c>
      <c r="C44" s="23">
        <v>11714330</v>
      </c>
      <c r="D44" s="23">
        <v>13496842</v>
      </c>
      <c r="E44" s="23">
        <v>3291395</v>
      </c>
      <c r="F44" s="33">
        <f t="shared" si="0"/>
        <v>0.24386408316849231</v>
      </c>
    </row>
    <row r="45" spans="2:6" x14ac:dyDescent="0.25">
      <c r="B45" s="2" t="s">
        <v>5</v>
      </c>
      <c r="C45" s="3">
        <f>SUM(C46:C56)</f>
        <v>871058398</v>
      </c>
      <c r="D45" s="3">
        <f>SUM(D46:D56)</f>
        <v>455828745</v>
      </c>
      <c r="E45" s="3">
        <f>SUM(E46:E56)</f>
        <v>21041406.770000003</v>
      </c>
      <c r="F45" s="31">
        <f t="shared" si="0"/>
        <v>4.6160772002213253E-2</v>
      </c>
    </row>
    <row r="46" spans="2:6" x14ac:dyDescent="0.25">
      <c r="B46" s="20" t="s">
        <v>14</v>
      </c>
      <c r="C46" s="21">
        <v>28635690</v>
      </c>
      <c r="D46" s="21">
        <v>11601108</v>
      </c>
      <c r="E46" s="21">
        <v>0</v>
      </c>
      <c r="F46" s="32" t="str">
        <f t="shared" si="0"/>
        <v>0%</v>
      </c>
    </row>
    <row r="47" spans="2:6" x14ac:dyDescent="0.25">
      <c r="B47" s="22" t="s">
        <v>15</v>
      </c>
      <c r="C47" s="23">
        <v>30990690</v>
      </c>
      <c r="D47" s="23">
        <v>72190851</v>
      </c>
      <c r="E47" s="23">
        <v>355122.42</v>
      </c>
      <c r="F47" s="33">
        <f t="shared" si="0"/>
        <v>4.9192164253611583E-3</v>
      </c>
    </row>
    <row r="48" spans="2:6" x14ac:dyDescent="0.25">
      <c r="B48" s="22" t="s">
        <v>16</v>
      </c>
      <c r="C48" s="23">
        <v>25000000</v>
      </c>
      <c r="D48" s="23">
        <v>16864076</v>
      </c>
      <c r="E48" s="23">
        <v>0</v>
      </c>
      <c r="F48" s="33" t="str">
        <f t="shared" si="0"/>
        <v>0%</v>
      </c>
    </row>
    <row r="49" spans="2:6" x14ac:dyDescent="0.25">
      <c r="B49" s="22" t="s">
        <v>17</v>
      </c>
      <c r="C49" s="23">
        <v>25000000</v>
      </c>
      <c r="D49" s="23">
        <v>6968293</v>
      </c>
      <c r="E49" s="23">
        <v>0</v>
      </c>
      <c r="F49" s="33" t="str">
        <f t="shared" si="0"/>
        <v>0%</v>
      </c>
    </row>
    <row r="50" spans="2:6" x14ac:dyDescent="0.25">
      <c r="B50" s="22" t="s">
        <v>18</v>
      </c>
      <c r="C50" s="23">
        <v>15000000</v>
      </c>
      <c r="D50" s="23">
        <v>28693965</v>
      </c>
      <c r="E50" s="23">
        <v>0</v>
      </c>
      <c r="F50" s="33" t="str">
        <f t="shared" si="0"/>
        <v>0%</v>
      </c>
    </row>
    <row r="51" spans="2:6" x14ac:dyDescent="0.25">
      <c r="B51" s="22" t="s">
        <v>19</v>
      </c>
      <c r="C51" s="23">
        <v>25000000</v>
      </c>
      <c r="D51" s="23">
        <v>44469240</v>
      </c>
      <c r="E51" s="23">
        <v>0</v>
      </c>
      <c r="F51" s="33" t="str">
        <f t="shared" si="0"/>
        <v>0%</v>
      </c>
    </row>
    <row r="52" spans="2:6" x14ac:dyDescent="0.25">
      <c r="B52" s="22" t="s">
        <v>20</v>
      </c>
      <c r="C52" s="23">
        <v>0</v>
      </c>
      <c r="D52" s="23">
        <v>9942787</v>
      </c>
      <c r="E52" s="23">
        <v>0</v>
      </c>
      <c r="F52" s="33" t="str">
        <f t="shared" si="0"/>
        <v>0%</v>
      </c>
    </row>
    <row r="53" spans="2:6" x14ac:dyDescent="0.25">
      <c r="B53" s="22" t="s">
        <v>23</v>
      </c>
      <c r="C53" s="23">
        <v>0</v>
      </c>
      <c r="D53" s="23">
        <v>55500</v>
      </c>
      <c r="E53" s="23">
        <v>0</v>
      </c>
      <c r="F53" s="33" t="str">
        <f t="shared" si="0"/>
        <v>0%</v>
      </c>
    </row>
    <row r="54" spans="2:6" x14ac:dyDescent="0.25">
      <c r="B54" s="22" t="s">
        <v>25</v>
      </c>
      <c r="C54" s="23">
        <v>10000000</v>
      </c>
      <c r="D54" s="23">
        <v>10514100</v>
      </c>
      <c r="E54" s="23">
        <v>0</v>
      </c>
      <c r="F54" s="33" t="str">
        <f t="shared" si="0"/>
        <v>0%</v>
      </c>
    </row>
    <row r="55" spans="2:6" x14ac:dyDescent="0.25">
      <c r="B55" s="22" t="s">
        <v>21</v>
      </c>
      <c r="C55" s="23">
        <v>3010683</v>
      </c>
      <c r="D55" s="23">
        <v>5617497</v>
      </c>
      <c r="E55" s="23">
        <v>411284.93</v>
      </c>
      <c r="F55" s="33">
        <f t="shared" si="0"/>
        <v>7.3214979910091627E-2</v>
      </c>
    </row>
    <row r="56" spans="2:6" x14ac:dyDescent="0.25">
      <c r="B56" s="22" t="s">
        <v>22</v>
      </c>
      <c r="C56" s="23">
        <v>708421335</v>
      </c>
      <c r="D56" s="23">
        <v>248911328</v>
      </c>
      <c r="E56" s="23">
        <v>20274999.420000002</v>
      </c>
      <c r="F56" s="33">
        <f t="shared" si="0"/>
        <v>8.1454707517369412E-2</v>
      </c>
    </row>
    <row r="57" spans="2:6" x14ac:dyDescent="0.25">
      <c r="B57" s="4" t="s">
        <v>8</v>
      </c>
      <c r="C57" s="5">
        <f>+C45+C37+C35+C22+C19+C6</f>
        <v>3530159116</v>
      </c>
      <c r="D57" s="5">
        <f>+D45+D37+D35+D22+D19+D6</f>
        <v>5954715665</v>
      </c>
      <c r="E57" s="5">
        <f>+E45+E37+E35+E22+E19+E6</f>
        <v>490383776.9799999</v>
      </c>
      <c r="F57" s="35">
        <f t="shared" si="0"/>
        <v>8.2352173398022338E-2</v>
      </c>
    </row>
    <row r="58" spans="2:6" x14ac:dyDescent="0.25">
      <c r="B58" s="1" t="s">
        <v>11</v>
      </c>
      <c r="C58" s="30"/>
      <c r="D58" s="30"/>
      <c r="E58" s="30"/>
    </row>
    <row r="59" spans="2:6" x14ac:dyDescent="0.25">
      <c r="C59" s="30"/>
      <c r="D59" s="30"/>
      <c r="E59" s="30"/>
      <c r="F59" s="37"/>
    </row>
    <row r="60" spans="2:6" x14ac:dyDescent="0.25">
      <c r="C60" s="30"/>
      <c r="D60" s="30"/>
      <c r="E60" s="30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8"/>
  <sheetViews>
    <sheetView showGridLines="0" zoomScaleNormal="100" workbookViewId="0"/>
  </sheetViews>
  <sheetFormatPr baseColWidth="10" defaultRowHeight="15" x14ac:dyDescent="0.25"/>
  <cols>
    <col min="1" max="1" width="11.42578125" style="1"/>
    <col min="2" max="2" width="71.28515625" style="1" customWidth="1"/>
    <col min="3" max="4" width="12.7109375" style="1" bestFit="1" customWidth="1"/>
    <col min="5" max="5" width="14.7109375" style="1" customWidth="1"/>
    <col min="6" max="16384" width="11.42578125" style="1"/>
  </cols>
  <sheetData>
    <row r="2" spans="2:6" ht="43.5" customHeight="1" x14ac:dyDescent="0.25">
      <c r="B2" s="51" t="s">
        <v>29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30</v>
      </c>
      <c r="F5" s="12" t="s">
        <v>10</v>
      </c>
    </row>
    <row r="6" spans="2:6" x14ac:dyDescent="0.25">
      <c r="B6" s="2" t="s">
        <v>0</v>
      </c>
      <c r="C6" s="3">
        <f>SUM(C7:C18)</f>
        <v>1173604000</v>
      </c>
      <c r="D6" s="3">
        <f>SUM(D7:D18)</f>
        <v>2419206975</v>
      </c>
      <c r="E6" s="3">
        <f>SUM(E7:E18)</f>
        <v>261663593.82999986</v>
      </c>
      <c r="F6" s="31">
        <f t="shared" ref="F6:F33" si="0">IF(E6=0,"0%",+E6/D6)</f>
        <v>0.10816089591920917</v>
      </c>
    </row>
    <row r="7" spans="2:6" x14ac:dyDescent="0.25">
      <c r="B7" s="13" t="s">
        <v>14</v>
      </c>
      <c r="C7" s="14">
        <v>1828049</v>
      </c>
      <c r="D7" s="14">
        <v>115124266</v>
      </c>
      <c r="E7" s="14">
        <v>13279665.180000003</v>
      </c>
      <c r="F7" s="38">
        <f t="shared" si="0"/>
        <v>0.11535070442924694</v>
      </c>
    </row>
    <row r="8" spans="2:6" x14ac:dyDescent="0.25">
      <c r="B8" s="15" t="s">
        <v>15</v>
      </c>
      <c r="C8" s="16">
        <v>979481</v>
      </c>
      <c r="D8" s="16">
        <v>159908581</v>
      </c>
      <c r="E8" s="16">
        <v>18573574.989999991</v>
      </c>
      <c r="F8" s="39">
        <f t="shared" si="0"/>
        <v>0.11615120885851642</v>
      </c>
    </row>
    <row r="9" spans="2:6" x14ac:dyDescent="0.25">
      <c r="B9" s="15" t="s">
        <v>16</v>
      </c>
      <c r="C9" s="16">
        <v>1179872</v>
      </c>
      <c r="D9" s="16">
        <v>66411261</v>
      </c>
      <c r="E9" s="16">
        <v>7651908.0900000036</v>
      </c>
      <c r="F9" s="39">
        <f t="shared" si="0"/>
        <v>0.11522003911354738</v>
      </c>
    </row>
    <row r="10" spans="2:6" x14ac:dyDescent="0.25">
      <c r="B10" s="15" t="s">
        <v>17</v>
      </c>
      <c r="C10" s="16">
        <v>501808</v>
      </c>
      <c r="D10" s="16">
        <v>16281335</v>
      </c>
      <c r="E10" s="16">
        <v>2017693.6899999995</v>
      </c>
      <c r="F10" s="39">
        <f t="shared" si="0"/>
        <v>0.12392679654340381</v>
      </c>
    </row>
    <row r="11" spans="2:6" x14ac:dyDescent="0.25">
      <c r="B11" s="15" t="s">
        <v>18</v>
      </c>
      <c r="C11" s="16">
        <v>1372278</v>
      </c>
      <c r="D11" s="16">
        <v>52740734</v>
      </c>
      <c r="E11" s="16">
        <v>6219923.889999995</v>
      </c>
      <c r="F11" s="39">
        <f t="shared" si="0"/>
        <v>0.1179339652345376</v>
      </c>
    </row>
    <row r="12" spans="2:6" x14ac:dyDescent="0.25">
      <c r="B12" s="15" t="s">
        <v>19</v>
      </c>
      <c r="C12" s="16">
        <v>73880</v>
      </c>
      <c r="D12" s="16">
        <v>28873641</v>
      </c>
      <c r="E12" s="16">
        <v>2990775.8200000008</v>
      </c>
      <c r="F12" s="39">
        <f t="shared" si="0"/>
        <v>0.1035815268327261</v>
      </c>
    </row>
    <row r="13" spans="2:6" x14ac:dyDescent="0.25">
      <c r="B13" s="15" t="s">
        <v>20</v>
      </c>
      <c r="C13" s="16">
        <v>462592</v>
      </c>
      <c r="D13" s="16">
        <v>4389165</v>
      </c>
      <c r="E13" s="16">
        <v>620150.04000000027</v>
      </c>
      <c r="F13" s="39">
        <f t="shared" si="0"/>
        <v>0.14129112029281202</v>
      </c>
    </row>
    <row r="14" spans="2:6" x14ac:dyDescent="0.25">
      <c r="B14" s="15" t="s">
        <v>23</v>
      </c>
      <c r="C14" s="16">
        <v>0</v>
      </c>
      <c r="D14" s="16">
        <v>86486036</v>
      </c>
      <c r="E14" s="16">
        <v>7906334.54</v>
      </c>
      <c r="F14" s="39">
        <f t="shared" si="0"/>
        <v>9.1417469289493167E-2</v>
      </c>
    </row>
    <row r="15" spans="2:6" x14ac:dyDescent="0.25">
      <c r="B15" s="15" t="s">
        <v>24</v>
      </c>
      <c r="C15" s="16">
        <v>0</v>
      </c>
      <c r="D15" s="16">
        <v>20137182</v>
      </c>
      <c r="E15" s="16">
        <v>1713915.8099999996</v>
      </c>
      <c r="F15" s="39">
        <f t="shared" si="0"/>
        <v>8.5111998789105622E-2</v>
      </c>
    </row>
    <row r="16" spans="2:6" x14ac:dyDescent="0.25">
      <c r="B16" s="15" t="s">
        <v>25</v>
      </c>
      <c r="C16" s="16">
        <v>0</v>
      </c>
      <c r="D16" s="16">
        <v>17055468</v>
      </c>
      <c r="E16" s="16">
        <v>2097189.0199999996</v>
      </c>
      <c r="F16" s="39">
        <f t="shared" si="0"/>
        <v>0.1229628539070285</v>
      </c>
    </row>
    <row r="17" spans="2:6" x14ac:dyDescent="0.25">
      <c r="B17" s="15" t="s">
        <v>21</v>
      </c>
      <c r="C17" s="16">
        <v>1145669220</v>
      </c>
      <c r="D17" s="16">
        <v>1287843344</v>
      </c>
      <c r="E17" s="16">
        <v>148210670.13999984</v>
      </c>
      <c r="F17" s="39">
        <f t="shared" si="0"/>
        <v>0.11508439347883902</v>
      </c>
    </row>
    <row r="18" spans="2:6" x14ac:dyDescent="0.25">
      <c r="B18" s="15" t="s">
        <v>22</v>
      </c>
      <c r="C18" s="16">
        <v>21536820</v>
      </c>
      <c r="D18" s="16">
        <v>563955962</v>
      </c>
      <c r="E18" s="16">
        <v>50381792.620000027</v>
      </c>
      <c r="F18" s="39">
        <f t="shared" si="0"/>
        <v>8.9336395064123872E-2</v>
      </c>
    </row>
    <row r="19" spans="2:6" x14ac:dyDescent="0.25">
      <c r="B19" s="2" t="s">
        <v>1</v>
      </c>
      <c r="C19" s="3">
        <f>SUM(C20:C21)</f>
        <v>121547574</v>
      </c>
      <c r="D19" s="3">
        <f>SUM(D20:D21)</f>
        <v>229581048</v>
      </c>
      <c r="E19" s="3">
        <f>SUM(E20:E21)</f>
        <v>20950917.879999999</v>
      </c>
      <c r="F19" s="31">
        <f t="shared" si="0"/>
        <v>9.1257175026050061E-2</v>
      </c>
    </row>
    <row r="20" spans="2:6" x14ac:dyDescent="0.25">
      <c r="B20" s="13" t="s">
        <v>21</v>
      </c>
      <c r="C20" s="14">
        <v>76843240</v>
      </c>
      <c r="D20" s="14">
        <v>70704393</v>
      </c>
      <c r="E20" s="14">
        <v>18159.29</v>
      </c>
      <c r="F20" s="38">
        <f t="shared" si="0"/>
        <v>2.5683397069825635E-4</v>
      </c>
    </row>
    <row r="21" spans="2:6" x14ac:dyDescent="0.25">
      <c r="B21" s="15" t="s">
        <v>22</v>
      </c>
      <c r="C21" s="16">
        <v>44704334</v>
      </c>
      <c r="D21" s="16">
        <v>158876655</v>
      </c>
      <c r="E21" s="16">
        <v>20932758.59</v>
      </c>
      <c r="F21" s="39">
        <f t="shared" si="0"/>
        <v>0.13175477913983019</v>
      </c>
    </row>
    <row r="22" spans="2:6" x14ac:dyDescent="0.25">
      <c r="B22" s="2" t="s">
        <v>2</v>
      </c>
      <c r="C22" s="3">
        <f>SUM(C23:C34)</f>
        <v>1284435998</v>
      </c>
      <c r="D22" s="3">
        <f t="shared" ref="D22:E22" si="1">SUM(D23:D34)</f>
        <v>2151798112</v>
      </c>
      <c r="E22" s="3">
        <f t="shared" si="1"/>
        <v>139152335.23000002</v>
      </c>
      <c r="F22" s="31">
        <f t="shared" si="0"/>
        <v>6.4667932578797618E-2</v>
      </c>
    </row>
    <row r="23" spans="2:6" x14ac:dyDescent="0.25">
      <c r="B23" s="13" t="s">
        <v>14</v>
      </c>
      <c r="C23" s="14">
        <v>450065784</v>
      </c>
      <c r="D23" s="14">
        <v>471686355</v>
      </c>
      <c r="E23" s="14">
        <v>51447171.269999996</v>
      </c>
      <c r="F23" s="38">
        <f t="shared" si="0"/>
        <v>0.10907072194191413</v>
      </c>
    </row>
    <row r="24" spans="2:6" x14ac:dyDescent="0.25">
      <c r="B24" s="15" t="s">
        <v>15</v>
      </c>
      <c r="C24" s="16">
        <v>181482848</v>
      </c>
      <c r="D24" s="16">
        <v>234425917</v>
      </c>
      <c r="E24" s="16">
        <v>7195333.0200000014</v>
      </c>
      <c r="F24" s="39">
        <f t="shared" si="0"/>
        <v>3.0693419533472495E-2</v>
      </c>
    </row>
    <row r="25" spans="2:6" x14ac:dyDescent="0.25">
      <c r="B25" s="15" t="s">
        <v>16</v>
      </c>
      <c r="C25" s="16">
        <v>115269328</v>
      </c>
      <c r="D25" s="16">
        <v>156665803</v>
      </c>
      <c r="E25" s="16">
        <v>5314552.1300000018</v>
      </c>
      <c r="F25" s="39">
        <f t="shared" si="0"/>
        <v>3.3922860179001549E-2</v>
      </c>
    </row>
    <row r="26" spans="2:6" x14ac:dyDescent="0.25">
      <c r="B26" s="15" t="s">
        <v>17</v>
      </c>
      <c r="C26" s="16">
        <v>86286776</v>
      </c>
      <c r="D26" s="16">
        <v>89898415</v>
      </c>
      <c r="E26" s="16">
        <v>7106563.3399999999</v>
      </c>
      <c r="F26" s="39">
        <f t="shared" si="0"/>
        <v>7.9051041556183158E-2</v>
      </c>
    </row>
    <row r="27" spans="2:6" x14ac:dyDescent="0.25">
      <c r="B27" s="15" t="s">
        <v>18</v>
      </c>
      <c r="C27" s="16">
        <v>31979054</v>
      </c>
      <c r="D27" s="16">
        <v>45395835</v>
      </c>
      <c r="E27" s="16">
        <v>1647860.46</v>
      </c>
      <c r="F27" s="39">
        <f t="shared" si="0"/>
        <v>3.6299816051406475E-2</v>
      </c>
    </row>
    <row r="28" spans="2:6" x14ac:dyDescent="0.25">
      <c r="B28" s="15" t="s">
        <v>19</v>
      </c>
      <c r="C28" s="16">
        <v>82012540</v>
      </c>
      <c r="D28" s="16">
        <v>97262442</v>
      </c>
      <c r="E28" s="16">
        <v>14692546.300000001</v>
      </c>
      <c r="F28" s="39">
        <f t="shared" si="0"/>
        <v>0.15106084114153745</v>
      </c>
    </row>
    <row r="29" spans="2:6" x14ac:dyDescent="0.25">
      <c r="B29" s="15" t="s">
        <v>20</v>
      </c>
      <c r="C29" s="16">
        <v>15160222</v>
      </c>
      <c r="D29" s="16">
        <v>139886446</v>
      </c>
      <c r="E29" s="16">
        <v>1145771.7799999996</v>
      </c>
      <c r="F29" s="39">
        <f t="shared" si="0"/>
        <v>8.1907276420476044E-3</v>
      </c>
    </row>
    <row r="30" spans="2:6" x14ac:dyDescent="0.25">
      <c r="B30" s="15" t="s">
        <v>23</v>
      </c>
      <c r="C30" s="16">
        <v>9382692</v>
      </c>
      <c r="D30" s="16">
        <v>59809536</v>
      </c>
      <c r="E30" s="16">
        <v>2500179.2199999997</v>
      </c>
      <c r="F30" s="39">
        <f t="shared" si="0"/>
        <v>4.1802351049839273E-2</v>
      </c>
    </row>
    <row r="31" spans="2:6" x14ac:dyDescent="0.25">
      <c r="B31" s="15" t="s">
        <v>24</v>
      </c>
      <c r="C31" s="16">
        <v>2035729</v>
      </c>
      <c r="D31" s="16">
        <v>13655647</v>
      </c>
      <c r="E31" s="16">
        <v>639095.78</v>
      </c>
      <c r="F31" s="39">
        <f t="shared" si="0"/>
        <v>4.6800842171740381E-2</v>
      </c>
    </row>
    <row r="32" spans="2:6" x14ac:dyDescent="0.25">
      <c r="B32" s="15" t="s">
        <v>25</v>
      </c>
      <c r="C32" s="16">
        <v>5217693</v>
      </c>
      <c r="D32" s="16">
        <v>36613017</v>
      </c>
      <c r="E32" s="16">
        <v>958642.30000000016</v>
      </c>
      <c r="F32" s="39">
        <f t="shared" si="0"/>
        <v>2.6183100398418414E-2</v>
      </c>
    </row>
    <row r="33" spans="2:6" x14ac:dyDescent="0.25">
      <c r="B33" s="15" t="s">
        <v>21</v>
      </c>
      <c r="C33" s="16">
        <v>140833642</v>
      </c>
      <c r="D33" s="16">
        <v>302087416</v>
      </c>
      <c r="E33" s="16">
        <v>30848455.430000026</v>
      </c>
      <c r="F33" s="39">
        <f t="shared" si="0"/>
        <v>0.10211764474823415</v>
      </c>
    </row>
    <row r="34" spans="2:6" x14ac:dyDescent="0.25">
      <c r="B34" s="17" t="s">
        <v>22</v>
      </c>
      <c r="C34" s="18">
        <v>164709690</v>
      </c>
      <c r="D34" s="18">
        <v>504411283</v>
      </c>
      <c r="E34" s="18">
        <v>15656164.200000001</v>
      </c>
      <c r="F34" s="40">
        <f t="shared" ref="F34:F57" si="2">IF(E34=0,"0%",+E34/D34)</f>
        <v>3.1038489279788774E-2</v>
      </c>
    </row>
    <row r="35" spans="2:6" x14ac:dyDescent="0.25">
      <c r="B35" s="2" t="s">
        <v>3</v>
      </c>
      <c r="C35" s="3">
        <f>+C36</f>
        <v>0</v>
      </c>
      <c r="D35" s="3">
        <f t="shared" ref="D35:E35" si="3">+D36</f>
        <v>218500000</v>
      </c>
      <c r="E35" s="3">
        <f t="shared" si="3"/>
        <v>18500000</v>
      </c>
      <c r="F35" s="31">
        <f t="shared" si="2"/>
        <v>8.4668192219679639E-2</v>
      </c>
    </row>
    <row r="36" spans="2:6" x14ac:dyDescent="0.25">
      <c r="B36" s="15" t="s">
        <v>20</v>
      </c>
      <c r="C36" s="19">
        <v>0</v>
      </c>
      <c r="D36" s="19">
        <v>218500000</v>
      </c>
      <c r="E36" s="19">
        <v>18500000</v>
      </c>
      <c r="F36" s="41">
        <f t="shared" si="2"/>
        <v>8.4668192219679639E-2</v>
      </c>
    </row>
    <row r="37" spans="2:6" x14ac:dyDescent="0.25">
      <c r="B37" s="2" t="s">
        <v>4</v>
      </c>
      <c r="C37" s="3">
        <f>+SUM(C38:C44)</f>
        <v>15028000</v>
      </c>
      <c r="D37" s="3">
        <f t="shared" ref="D37:E37" si="4">+SUM(D38:D44)</f>
        <v>44559646</v>
      </c>
      <c r="E37" s="3">
        <f t="shared" si="4"/>
        <v>15565095.48</v>
      </c>
      <c r="F37" s="31">
        <f t="shared" si="2"/>
        <v>0.34930922655893631</v>
      </c>
    </row>
    <row r="38" spans="2:6" x14ac:dyDescent="0.25">
      <c r="B38" s="13" t="s">
        <v>14</v>
      </c>
      <c r="C38" s="14">
        <v>777000</v>
      </c>
      <c r="D38" s="14">
        <v>18188752</v>
      </c>
      <c r="E38" s="14">
        <v>8670404.2800000012</v>
      </c>
      <c r="F38" s="38">
        <f t="shared" si="2"/>
        <v>0.47669044473199707</v>
      </c>
    </row>
    <row r="39" spans="2:6" x14ac:dyDescent="0.25">
      <c r="B39" s="15" t="s">
        <v>15</v>
      </c>
      <c r="C39" s="16">
        <v>0</v>
      </c>
      <c r="D39" s="16">
        <v>182000</v>
      </c>
      <c r="E39" s="16">
        <v>104096</v>
      </c>
      <c r="F39" s="39">
        <f t="shared" si="2"/>
        <v>0.57195604395604394</v>
      </c>
    </row>
    <row r="40" spans="2:6" x14ac:dyDescent="0.25">
      <c r="B40" s="15" t="s">
        <v>16</v>
      </c>
      <c r="C40" s="16">
        <v>0</v>
      </c>
      <c r="D40" s="16">
        <v>356100</v>
      </c>
      <c r="E40" s="16">
        <v>45933</v>
      </c>
      <c r="F40" s="39">
        <f t="shared" si="2"/>
        <v>0.12898904802021904</v>
      </c>
    </row>
    <row r="41" spans="2:6" x14ac:dyDescent="0.25">
      <c r="B41" s="15" t="s">
        <v>17</v>
      </c>
      <c r="C41" s="16">
        <v>0</v>
      </c>
      <c r="D41" s="16">
        <v>2026461</v>
      </c>
      <c r="E41" s="16">
        <v>1128201</v>
      </c>
      <c r="F41" s="39">
        <f t="shared" si="2"/>
        <v>0.55673462257600814</v>
      </c>
    </row>
    <row r="42" spans="2:6" x14ac:dyDescent="0.25">
      <c r="B42" s="15" t="s">
        <v>19</v>
      </c>
      <c r="C42" s="16">
        <v>0</v>
      </c>
      <c r="D42" s="16">
        <v>3988501</v>
      </c>
      <c r="E42" s="16">
        <v>1728483</v>
      </c>
      <c r="F42" s="39">
        <f t="shared" si="2"/>
        <v>0.43336657054868483</v>
      </c>
    </row>
    <row r="43" spans="2:6" x14ac:dyDescent="0.25">
      <c r="B43" s="15" t="s">
        <v>21</v>
      </c>
      <c r="C43" s="16">
        <v>2830000</v>
      </c>
      <c r="D43" s="16">
        <v>6686419</v>
      </c>
      <c r="E43" s="16">
        <v>608836.19999999995</v>
      </c>
      <c r="F43" s="39">
        <f t="shared" si="2"/>
        <v>9.1055645779901009E-2</v>
      </c>
    </row>
    <row r="44" spans="2:6" x14ac:dyDescent="0.25">
      <c r="B44" s="15" t="s">
        <v>22</v>
      </c>
      <c r="C44" s="16">
        <v>11421000</v>
      </c>
      <c r="D44" s="16">
        <v>13131413</v>
      </c>
      <c r="E44" s="16">
        <v>3279142</v>
      </c>
      <c r="F44" s="39">
        <f t="shared" si="2"/>
        <v>0.24971737618792433</v>
      </c>
    </row>
    <row r="45" spans="2:6" x14ac:dyDescent="0.25">
      <c r="B45" s="2" t="s">
        <v>5</v>
      </c>
      <c r="C45" s="3">
        <f>+SUM(C46:C56)</f>
        <v>867775375</v>
      </c>
      <c r="D45" s="3">
        <f t="shared" ref="D45:E45" si="5">+SUM(D46:D56)</f>
        <v>440687179</v>
      </c>
      <c r="E45" s="3">
        <f t="shared" si="5"/>
        <v>20769844.800000004</v>
      </c>
      <c r="F45" s="31">
        <f t="shared" si="2"/>
        <v>4.7130585571222176E-2</v>
      </c>
    </row>
    <row r="46" spans="2:6" x14ac:dyDescent="0.25">
      <c r="B46" s="13" t="s">
        <v>14</v>
      </c>
      <c r="C46" s="14">
        <v>28635690</v>
      </c>
      <c r="D46" s="14">
        <v>11571610</v>
      </c>
      <c r="E46" s="14">
        <v>0</v>
      </c>
      <c r="F46" s="38" t="str">
        <f t="shared" si="2"/>
        <v>0%</v>
      </c>
    </row>
    <row r="47" spans="2:6" x14ac:dyDescent="0.25">
      <c r="B47" s="15" t="s">
        <v>15</v>
      </c>
      <c r="C47" s="16">
        <v>30990690</v>
      </c>
      <c r="D47" s="16">
        <v>70085824</v>
      </c>
      <c r="E47" s="16">
        <v>355122.42</v>
      </c>
      <c r="F47" s="39">
        <f t="shared" si="2"/>
        <v>5.0669650398916617E-3</v>
      </c>
    </row>
    <row r="48" spans="2:6" x14ac:dyDescent="0.25">
      <c r="B48" s="15" t="s">
        <v>16</v>
      </c>
      <c r="C48" s="16">
        <v>25000000</v>
      </c>
      <c r="D48" s="16">
        <v>16057276</v>
      </c>
      <c r="E48" s="16">
        <v>0</v>
      </c>
      <c r="F48" s="39" t="str">
        <f t="shared" si="2"/>
        <v>0%</v>
      </c>
    </row>
    <row r="49" spans="2:6" x14ac:dyDescent="0.25">
      <c r="B49" s="15" t="s">
        <v>17</v>
      </c>
      <c r="C49" s="16">
        <v>25000000</v>
      </c>
      <c r="D49" s="16">
        <v>6968293</v>
      </c>
      <c r="E49" s="16">
        <v>0</v>
      </c>
      <c r="F49" s="39" t="str">
        <f t="shared" si="2"/>
        <v>0%</v>
      </c>
    </row>
    <row r="50" spans="2:6" x14ac:dyDescent="0.25">
      <c r="B50" s="15" t="s">
        <v>18</v>
      </c>
      <c r="C50" s="16">
        <v>15000000</v>
      </c>
      <c r="D50" s="16">
        <v>27628736</v>
      </c>
      <c r="E50" s="16">
        <v>0</v>
      </c>
      <c r="F50" s="39" t="str">
        <f t="shared" si="2"/>
        <v>0%</v>
      </c>
    </row>
    <row r="51" spans="2:6" x14ac:dyDescent="0.25">
      <c r="B51" s="15" t="s">
        <v>19</v>
      </c>
      <c r="C51" s="16">
        <v>25000000</v>
      </c>
      <c r="D51" s="16">
        <v>44416799</v>
      </c>
      <c r="E51" s="16">
        <v>0</v>
      </c>
      <c r="F51" s="39" t="str">
        <f t="shared" si="2"/>
        <v>0%</v>
      </c>
    </row>
    <row r="52" spans="2:6" x14ac:dyDescent="0.25">
      <c r="B52" s="15" t="s">
        <v>20</v>
      </c>
      <c r="C52" s="16">
        <v>0</v>
      </c>
      <c r="D52" s="16">
        <v>9942787</v>
      </c>
      <c r="E52" s="16">
        <v>0</v>
      </c>
      <c r="F52" s="39" t="str">
        <f t="shared" si="2"/>
        <v>0%</v>
      </c>
    </row>
    <row r="53" spans="2:6" x14ac:dyDescent="0.25">
      <c r="B53" s="15" t="s">
        <v>23</v>
      </c>
      <c r="C53" s="16">
        <v>0</v>
      </c>
      <c r="D53" s="16">
        <v>32000</v>
      </c>
      <c r="E53" s="16">
        <v>0</v>
      </c>
      <c r="F53" s="39" t="str">
        <f t="shared" si="2"/>
        <v>0%</v>
      </c>
    </row>
    <row r="54" spans="2:6" x14ac:dyDescent="0.25">
      <c r="B54" s="15" t="s">
        <v>25</v>
      </c>
      <c r="C54" s="16">
        <v>10000000</v>
      </c>
      <c r="D54" s="16">
        <v>10514100</v>
      </c>
      <c r="E54" s="16">
        <v>0</v>
      </c>
      <c r="F54" s="39" t="str">
        <f t="shared" si="2"/>
        <v>0%</v>
      </c>
    </row>
    <row r="55" spans="2:6" x14ac:dyDescent="0.25">
      <c r="B55" s="15" t="s">
        <v>21</v>
      </c>
      <c r="C55" s="16">
        <v>0</v>
      </c>
      <c r="D55" s="16">
        <v>1779008</v>
      </c>
      <c r="E55" s="16">
        <v>411284.93</v>
      </c>
      <c r="F55" s="39">
        <f t="shared" si="2"/>
        <v>0.23118779117350793</v>
      </c>
    </row>
    <row r="56" spans="2:6" x14ac:dyDescent="0.25">
      <c r="B56" s="15" t="s">
        <v>22</v>
      </c>
      <c r="C56" s="16">
        <v>708148995</v>
      </c>
      <c r="D56" s="16">
        <v>241690746</v>
      </c>
      <c r="E56" s="16">
        <v>20003437.450000003</v>
      </c>
      <c r="F56" s="39">
        <f t="shared" si="2"/>
        <v>8.2764598070296014E-2</v>
      </c>
    </row>
    <row r="57" spans="2:6" x14ac:dyDescent="0.25">
      <c r="B57" s="4" t="s">
        <v>8</v>
      </c>
      <c r="C57" s="5">
        <f>+C45+C37+C35+C22+C19+C6</f>
        <v>3462390947</v>
      </c>
      <c r="D57" s="5">
        <f>+D45+D37+D35+D22+D19+D6</f>
        <v>5504332960</v>
      </c>
      <c r="E57" s="5">
        <f>+E45+E37+E35+E22+E19+E6</f>
        <v>476601787.21999991</v>
      </c>
      <c r="F57" s="35">
        <f t="shared" si="2"/>
        <v>8.6586656491070974E-2</v>
      </c>
    </row>
    <row r="58" spans="2:6" x14ac:dyDescent="0.25">
      <c r="B58" s="1" t="s">
        <v>11</v>
      </c>
      <c r="C58" s="11"/>
      <c r="D58" s="11"/>
      <c r="E58" s="11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0"/>
  <sheetViews>
    <sheetView showGridLines="0" zoomScaleNormal="100" workbookViewId="0"/>
  </sheetViews>
  <sheetFormatPr baseColWidth="10" defaultRowHeight="15" x14ac:dyDescent="0.25"/>
  <cols>
    <col min="2" max="2" width="71.5703125" customWidth="1"/>
    <col min="5" max="5" width="14.7109375" customWidth="1"/>
    <col min="6" max="6" width="11.85546875" bestFit="1" customWidth="1"/>
  </cols>
  <sheetData>
    <row r="2" spans="2:6" ht="52.5" customHeight="1" x14ac:dyDescent="0.25">
      <c r="B2" s="51" t="s">
        <v>28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30</v>
      </c>
      <c r="F5" s="12" t="s">
        <v>10</v>
      </c>
    </row>
    <row r="6" spans="2:6" x14ac:dyDescent="0.25">
      <c r="B6" s="2" t="s">
        <v>0</v>
      </c>
      <c r="C6" s="3">
        <f>SUM(C7:C10)</f>
        <v>200000</v>
      </c>
      <c r="D6" s="3">
        <f t="shared" ref="D6:E6" si="0">SUM(D7:D10)</f>
        <v>1964730</v>
      </c>
      <c r="E6" s="3">
        <f t="shared" si="0"/>
        <v>194476</v>
      </c>
      <c r="F6" s="6">
        <f t="shared" ref="F6:F39" si="1">E6/D6</f>
        <v>9.8983575351320532E-2</v>
      </c>
    </row>
    <row r="7" spans="2:6" x14ac:dyDescent="0.25">
      <c r="B7" s="42" t="s">
        <v>14</v>
      </c>
      <c r="C7" s="14">
        <v>0</v>
      </c>
      <c r="D7" s="14">
        <v>42485</v>
      </c>
      <c r="E7" s="14">
        <v>0</v>
      </c>
      <c r="F7" s="26">
        <f t="shared" si="1"/>
        <v>0</v>
      </c>
    </row>
    <row r="8" spans="2:6" x14ac:dyDescent="0.25">
      <c r="B8" s="47" t="s">
        <v>15</v>
      </c>
      <c r="C8" s="16">
        <v>0</v>
      </c>
      <c r="D8" s="16">
        <v>212597</v>
      </c>
      <c r="E8" s="16">
        <v>62800</v>
      </c>
      <c r="F8" s="27">
        <f t="shared" si="1"/>
        <v>0.29539457283028453</v>
      </c>
    </row>
    <row r="9" spans="2:6" x14ac:dyDescent="0.25">
      <c r="B9" s="47" t="s">
        <v>23</v>
      </c>
      <c r="C9" s="16">
        <v>0</v>
      </c>
      <c r="D9" s="16">
        <v>650000</v>
      </c>
      <c r="E9" s="16">
        <v>93786</v>
      </c>
      <c r="F9" s="27">
        <f t="shared" si="1"/>
        <v>0.14428615384615384</v>
      </c>
    </row>
    <row r="10" spans="2:6" x14ac:dyDescent="0.25">
      <c r="B10" s="48" t="s">
        <v>22</v>
      </c>
      <c r="C10" s="18">
        <v>200000</v>
      </c>
      <c r="D10" s="18">
        <v>1059648</v>
      </c>
      <c r="E10" s="18">
        <v>37890</v>
      </c>
      <c r="F10" s="28">
        <f t="shared" si="1"/>
        <v>3.5757157093676391E-2</v>
      </c>
    </row>
    <row r="11" spans="2:6" x14ac:dyDescent="0.25">
      <c r="B11" s="2" t="s">
        <v>1</v>
      </c>
      <c r="C11" s="3">
        <f>SUM(C12:C13)</f>
        <v>850000</v>
      </c>
      <c r="D11" s="3">
        <f t="shared" ref="D11:E11" si="2">SUM(D12:D13)</f>
        <v>850000</v>
      </c>
      <c r="E11" s="3">
        <f t="shared" si="2"/>
        <v>0</v>
      </c>
      <c r="F11" s="6">
        <f t="shared" si="1"/>
        <v>0</v>
      </c>
    </row>
    <row r="12" spans="2:6" x14ac:dyDescent="0.25">
      <c r="B12" s="42" t="s">
        <v>21</v>
      </c>
      <c r="C12" s="14">
        <v>850000</v>
      </c>
      <c r="D12" s="14">
        <v>0</v>
      </c>
      <c r="E12" s="14">
        <v>0</v>
      </c>
      <c r="F12" s="26" t="str">
        <f>IF(E12=0," ",IF(D12=0," ",E12/D12))</f>
        <v xml:space="preserve"> </v>
      </c>
    </row>
    <row r="13" spans="2:6" x14ac:dyDescent="0.25">
      <c r="B13" s="48" t="s">
        <v>22</v>
      </c>
      <c r="C13" s="18">
        <v>0</v>
      </c>
      <c r="D13" s="18">
        <v>850000</v>
      </c>
      <c r="E13" s="18">
        <v>0</v>
      </c>
      <c r="F13" s="28">
        <f t="shared" si="1"/>
        <v>0</v>
      </c>
    </row>
    <row r="14" spans="2:6" x14ac:dyDescent="0.25">
      <c r="B14" s="2" t="s">
        <v>2</v>
      </c>
      <c r="C14" s="3">
        <f>+SUM(C15:C26)</f>
        <v>60526363</v>
      </c>
      <c r="D14" s="3">
        <f t="shared" ref="D14:E14" si="3">+SUM(D15:D26)</f>
        <v>247781831</v>
      </c>
      <c r="E14" s="3">
        <f t="shared" si="3"/>
        <v>12455456.07</v>
      </c>
      <c r="F14" s="6">
        <f t="shared" si="1"/>
        <v>5.0267834488639321E-2</v>
      </c>
    </row>
    <row r="15" spans="2:6" x14ac:dyDescent="0.25">
      <c r="B15" s="13" t="s">
        <v>14</v>
      </c>
      <c r="C15" s="14">
        <v>6360</v>
      </c>
      <c r="D15" s="14">
        <v>2973856</v>
      </c>
      <c r="E15" s="14">
        <v>0</v>
      </c>
      <c r="F15" s="26">
        <f t="shared" si="1"/>
        <v>0</v>
      </c>
    </row>
    <row r="16" spans="2:6" x14ac:dyDescent="0.25">
      <c r="B16" s="15" t="s">
        <v>15</v>
      </c>
      <c r="C16" s="16">
        <v>7950</v>
      </c>
      <c r="D16" s="16">
        <v>5674498</v>
      </c>
      <c r="E16" s="16">
        <v>0</v>
      </c>
      <c r="F16" s="27">
        <f t="shared" si="1"/>
        <v>0</v>
      </c>
    </row>
    <row r="17" spans="2:6" x14ac:dyDescent="0.25">
      <c r="B17" s="15" t="s">
        <v>16</v>
      </c>
      <c r="C17" s="16">
        <v>4770</v>
      </c>
      <c r="D17" s="16">
        <v>6011395</v>
      </c>
      <c r="E17" s="16">
        <v>1120</v>
      </c>
      <c r="F17" s="27">
        <f t="shared" si="1"/>
        <v>1.8631282755500179E-4</v>
      </c>
    </row>
    <row r="18" spans="2:6" x14ac:dyDescent="0.25">
      <c r="B18" s="15" t="s">
        <v>17</v>
      </c>
      <c r="C18" s="16">
        <v>6360</v>
      </c>
      <c r="D18" s="16">
        <v>933621</v>
      </c>
      <c r="E18" s="16">
        <v>0</v>
      </c>
      <c r="F18" s="27">
        <f t="shared" si="1"/>
        <v>0</v>
      </c>
    </row>
    <row r="19" spans="2:6" x14ac:dyDescent="0.25">
      <c r="B19" s="15" t="s">
        <v>18</v>
      </c>
      <c r="C19" s="16">
        <v>4770</v>
      </c>
      <c r="D19" s="16">
        <v>2911617</v>
      </c>
      <c r="E19" s="16">
        <v>0</v>
      </c>
      <c r="F19" s="27">
        <f t="shared" si="1"/>
        <v>0</v>
      </c>
    </row>
    <row r="20" spans="2:6" x14ac:dyDescent="0.25">
      <c r="B20" s="15" t="s">
        <v>19</v>
      </c>
      <c r="C20" s="16">
        <v>4770</v>
      </c>
      <c r="D20" s="16">
        <v>684927</v>
      </c>
      <c r="E20" s="16">
        <v>0</v>
      </c>
      <c r="F20" s="27">
        <f t="shared" si="1"/>
        <v>0</v>
      </c>
    </row>
    <row r="21" spans="2:6" x14ac:dyDescent="0.25">
      <c r="B21" s="15" t="s">
        <v>20</v>
      </c>
      <c r="C21" s="16">
        <v>5830</v>
      </c>
      <c r="D21" s="16">
        <v>718780</v>
      </c>
      <c r="E21" s="16">
        <v>2250</v>
      </c>
      <c r="F21" s="27">
        <f t="shared" si="1"/>
        <v>3.130304126436462E-3</v>
      </c>
    </row>
    <row r="22" spans="2:6" x14ac:dyDescent="0.25">
      <c r="B22" s="15" t="s">
        <v>23</v>
      </c>
      <c r="C22" s="16">
        <v>0</v>
      </c>
      <c r="D22" s="16">
        <v>706143</v>
      </c>
      <c r="E22" s="16">
        <v>0</v>
      </c>
      <c r="F22" s="27">
        <f t="shared" si="1"/>
        <v>0</v>
      </c>
    </row>
    <row r="23" spans="2:6" x14ac:dyDescent="0.25">
      <c r="B23" s="15" t="s">
        <v>24</v>
      </c>
      <c r="C23" s="16">
        <v>1590</v>
      </c>
      <c r="D23" s="16">
        <v>245918</v>
      </c>
      <c r="E23" s="16">
        <v>0</v>
      </c>
      <c r="F23" s="27">
        <f t="shared" si="1"/>
        <v>0</v>
      </c>
    </row>
    <row r="24" spans="2:6" x14ac:dyDescent="0.25">
      <c r="B24" s="15" t="s">
        <v>25</v>
      </c>
      <c r="C24" s="16">
        <v>3180</v>
      </c>
      <c r="D24" s="16">
        <v>115480</v>
      </c>
      <c r="E24" s="16">
        <v>0</v>
      </c>
      <c r="F24" s="27">
        <f t="shared" si="1"/>
        <v>0</v>
      </c>
    </row>
    <row r="25" spans="2:6" x14ac:dyDescent="0.25">
      <c r="B25" s="15" t="s">
        <v>21</v>
      </c>
      <c r="C25" s="16">
        <v>14832993</v>
      </c>
      <c r="D25" s="16">
        <v>64972178</v>
      </c>
      <c r="E25" s="16">
        <v>5552573.1500000013</v>
      </c>
      <c r="F25" s="27">
        <f t="shared" si="1"/>
        <v>8.5460782152015913E-2</v>
      </c>
    </row>
    <row r="26" spans="2:6" x14ac:dyDescent="0.25">
      <c r="B26" s="17" t="s">
        <v>22</v>
      </c>
      <c r="C26" s="18">
        <v>45647790</v>
      </c>
      <c r="D26" s="18">
        <v>161833418</v>
      </c>
      <c r="E26" s="18">
        <v>6899512.919999999</v>
      </c>
      <c r="F26" s="28">
        <f t="shared" si="1"/>
        <v>4.2633425192811533E-2</v>
      </c>
    </row>
    <row r="27" spans="2:6" hidden="1" x14ac:dyDescent="0.25">
      <c r="B27" s="2" t="s">
        <v>3</v>
      </c>
      <c r="C27" s="3">
        <f>+C28</f>
        <v>0</v>
      </c>
      <c r="D27" s="3">
        <f t="shared" ref="D27:E27" si="4">+D28</f>
        <v>0</v>
      </c>
      <c r="E27" s="3">
        <f t="shared" si="4"/>
        <v>0</v>
      </c>
      <c r="F27" s="6" t="e">
        <f t="shared" ref="F27:F28" si="5">E27/D27</f>
        <v>#DIV/0!</v>
      </c>
    </row>
    <row r="28" spans="2:6" hidden="1" x14ac:dyDescent="0.25">
      <c r="B28" s="13"/>
      <c r="C28" s="14"/>
      <c r="D28" s="14"/>
      <c r="E28" s="14"/>
      <c r="F28" s="26" t="e">
        <f t="shared" si="5"/>
        <v>#DIV/0!</v>
      </c>
    </row>
    <row r="29" spans="2:6" x14ac:dyDescent="0.25">
      <c r="B29" s="2" t="s">
        <v>4</v>
      </c>
      <c r="C29" s="3">
        <f>+SUM(C30:C32)</f>
        <v>2908783</v>
      </c>
      <c r="D29" s="3">
        <f>+SUM(D30:D32)</f>
        <v>3512460</v>
      </c>
      <c r="E29" s="3">
        <f>+SUM(E30:E32)</f>
        <v>31420</v>
      </c>
      <c r="F29" s="6">
        <f t="shared" si="1"/>
        <v>8.9452975976950632E-3</v>
      </c>
    </row>
    <row r="30" spans="2:6" x14ac:dyDescent="0.25">
      <c r="B30" s="13" t="s">
        <v>21</v>
      </c>
      <c r="C30" s="14">
        <v>2615453</v>
      </c>
      <c r="D30" s="14">
        <v>3147031</v>
      </c>
      <c r="E30" s="14">
        <v>19167</v>
      </c>
      <c r="F30" s="26">
        <f t="shared" si="1"/>
        <v>6.0905024450029254E-3</v>
      </c>
    </row>
    <row r="31" spans="2:6" x14ac:dyDescent="0.25">
      <c r="B31" s="45" t="s">
        <v>22</v>
      </c>
      <c r="C31" s="46">
        <v>293330</v>
      </c>
      <c r="D31" s="46">
        <v>365429</v>
      </c>
      <c r="E31" s="46">
        <v>12253</v>
      </c>
      <c r="F31" s="27">
        <f t="shared" si="1"/>
        <v>3.3530453248100181E-2</v>
      </c>
    </row>
    <row r="32" spans="2:6" x14ac:dyDescent="0.25">
      <c r="B32" s="15"/>
      <c r="C32" s="16"/>
      <c r="D32" s="16"/>
      <c r="E32" s="16"/>
      <c r="F32" s="27" t="e">
        <f t="shared" si="1"/>
        <v>#DIV/0!</v>
      </c>
    </row>
    <row r="33" spans="2:6" x14ac:dyDescent="0.25">
      <c r="B33" s="2" t="s">
        <v>5</v>
      </c>
      <c r="C33" s="3">
        <f>+SUM(C34:C38)</f>
        <v>3283023</v>
      </c>
      <c r="D33" s="3">
        <f>+SUM(D34:D38)</f>
        <v>6060751</v>
      </c>
      <c r="E33" s="3">
        <f>+SUM(E34:E38)</f>
        <v>29850</v>
      </c>
      <c r="F33" s="6">
        <f t="shared" si="1"/>
        <v>4.9251322154630671E-3</v>
      </c>
    </row>
    <row r="34" spans="2:6" x14ac:dyDescent="0.25">
      <c r="B34" s="13" t="s">
        <v>15</v>
      </c>
      <c r="C34" s="14">
        <v>0</v>
      </c>
      <c r="D34" s="14">
        <v>7000</v>
      </c>
      <c r="E34" s="14">
        <v>0</v>
      </c>
      <c r="F34" s="26">
        <f t="shared" si="1"/>
        <v>0</v>
      </c>
    </row>
    <row r="35" spans="2:6" x14ac:dyDescent="0.25">
      <c r="B35" s="45" t="s">
        <v>18</v>
      </c>
      <c r="C35" s="46">
        <v>0</v>
      </c>
      <c r="D35" s="46">
        <v>8000</v>
      </c>
      <c r="E35" s="46">
        <v>0</v>
      </c>
      <c r="F35" s="27">
        <f t="shared" si="1"/>
        <v>0</v>
      </c>
    </row>
    <row r="36" spans="2:6" x14ac:dyDescent="0.25">
      <c r="B36" s="45" t="s">
        <v>23</v>
      </c>
      <c r="C36" s="46">
        <v>0</v>
      </c>
      <c r="D36" s="46">
        <v>23500</v>
      </c>
      <c r="E36" s="46">
        <v>0</v>
      </c>
      <c r="F36" s="27">
        <f t="shared" si="1"/>
        <v>0</v>
      </c>
    </row>
    <row r="37" spans="2:6" x14ac:dyDescent="0.25">
      <c r="B37" s="15" t="s">
        <v>21</v>
      </c>
      <c r="C37" s="16">
        <v>3010683</v>
      </c>
      <c r="D37" s="16">
        <v>3838489</v>
      </c>
      <c r="E37" s="16">
        <v>0</v>
      </c>
      <c r="F37" s="27">
        <f t="shared" si="1"/>
        <v>0</v>
      </c>
    </row>
    <row r="38" spans="2:6" x14ac:dyDescent="0.25">
      <c r="B38" s="15" t="s">
        <v>22</v>
      </c>
      <c r="C38" s="16">
        <v>272340</v>
      </c>
      <c r="D38" s="16">
        <v>2183762</v>
      </c>
      <c r="E38" s="16">
        <v>29850</v>
      </c>
      <c r="F38" s="27">
        <f t="shared" si="1"/>
        <v>1.3669071995940949E-2</v>
      </c>
    </row>
    <row r="39" spans="2:6" x14ac:dyDescent="0.25">
      <c r="B39" s="4" t="s">
        <v>8</v>
      </c>
      <c r="C39" s="5">
        <f>+C33+C29+C27+C14+C11+C6</f>
        <v>67768169</v>
      </c>
      <c r="D39" s="5">
        <f>+D33+D29+D27+D14+D11+D6</f>
        <v>260169772</v>
      </c>
      <c r="E39" s="5">
        <f>+E33+E29+E27+E14+E11+E6</f>
        <v>12711202.07</v>
      </c>
      <c r="F39" s="7">
        <f t="shared" si="1"/>
        <v>4.8857336393406996E-2</v>
      </c>
    </row>
    <row r="40" spans="2:6" x14ac:dyDescent="0.25">
      <c r="B40" s="1" t="s">
        <v>11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/>
  </sheetViews>
  <sheetFormatPr baseColWidth="10" defaultRowHeight="15" x14ac:dyDescent="0.25"/>
  <cols>
    <col min="2" max="2" width="68.140625" customWidth="1"/>
    <col min="3" max="4" width="12.7109375" bestFit="1" customWidth="1"/>
    <col min="5" max="5" width="14.7109375" customWidth="1"/>
  </cols>
  <sheetData>
    <row r="2" spans="2:6" ht="70.5" customHeight="1" x14ac:dyDescent="0.25">
      <c r="B2" s="51" t="s">
        <v>27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30</v>
      </c>
      <c r="F5" s="12" t="s">
        <v>10</v>
      </c>
    </row>
    <row r="6" spans="2:6" hidden="1" x14ac:dyDescent="0.25">
      <c r="B6" s="2" t="s">
        <v>3</v>
      </c>
      <c r="C6" s="3">
        <f>+C7</f>
        <v>0</v>
      </c>
      <c r="D6" s="3">
        <f t="shared" ref="D6:E6" si="0">+D7</f>
        <v>0</v>
      </c>
      <c r="E6" s="3">
        <f t="shared" si="0"/>
        <v>0</v>
      </c>
      <c r="F6" s="6" t="e">
        <f>E6/D6</f>
        <v>#DIV/0!</v>
      </c>
    </row>
    <row r="7" spans="2:6" hidden="1" x14ac:dyDescent="0.25">
      <c r="B7" s="13"/>
      <c r="C7" s="14"/>
      <c r="D7" s="14"/>
      <c r="E7" s="14"/>
      <c r="F7" s="43" t="e">
        <f>E7/D7</f>
        <v>#DIV/0!</v>
      </c>
    </row>
    <row r="8" spans="2:6" x14ac:dyDescent="0.25">
      <c r="B8" s="2" t="s">
        <v>5</v>
      </c>
      <c r="C8" s="3">
        <f>+SUM(C9:C9)</f>
        <v>0</v>
      </c>
      <c r="D8" s="3">
        <f>+SUM(D9:D9)</f>
        <v>2074351</v>
      </c>
      <c r="E8" s="3">
        <f>+SUM(E9:E9)</f>
        <v>241711.97</v>
      </c>
      <c r="F8" s="6">
        <f>E8/D8</f>
        <v>0.11652414176771433</v>
      </c>
    </row>
    <row r="9" spans="2:6" x14ac:dyDescent="0.25">
      <c r="B9" s="13" t="s">
        <v>22</v>
      </c>
      <c r="C9" s="14">
        <v>0</v>
      </c>
      <c r="D9" s="14">
        <v>2074351</v>
      </c>
      <c r="E9" s="14">
        <v>241711.97</v>
      </c>
      <c r="F9" s="43">
        <f>E9/D9</f>
        <v>0.11652414176771433</v>
      </c>
    </row>
    <row r="10" spans="2:6" x14ac:dyDescent="0.25">
      <c r="B10" s="4" t="s">
        <v>8</v>
      </c>
      <c r="C10" s="5">
        <f>+C8+C6</f>
        <v>0</v>
      </c>
      <c r="D10" s="5">
        <f t="shared" ref="D10:E10" si="1">+D8+D6</f>
        <v>2074351</v>
      </c>
      <c r="E10" s="5">
        <f t="shared" si="1"/>
        <v>241711.97</v>
      </c>
      <c r="F10" s="7">
        <f>E10/D10</f>
        <v>0.11652414176771433</v>
      </c>
    </row>
    <row r="11" spans="2:6" x14ac:dyDescent="0.25">
      <c r="B11" s="1" t="s">
        <v>11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showGridLines="0" zoomScaleNormal="100" workbookViewId="0"/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51" t="s">
        <v>26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30</v>
      </c>
      <c r="F5" s="12" t="s">
        <v>10</v>
      </c>
    </row>
    <row r="6" spans="2:6" x14ac:dyDescent="0.25">
      <c r="B6" s="2" t="s">
        <v>2</v>
      </c>
      <c r="C6" s="3">
        <f>SUM(C7:C17)</f>
        <v>0</v>
      </c>
      <c r="D6" s="3">
        <f t="shared" ref="D6:E6" si="0">SUM(D7:D17)</f>
        <v>181132118</v>
      </c>
      <c r="E6" s="3">
        <f t="shared" si="0"/>
        <v>829075.72</v>
      </c>
      <c r="F6" s="6">
        <f t="shared" ref="F6:F25" si="1">E6/D6</f>
        <v>4.5771877961477822E-3</v>
      </c>
    </row>
    <row r="7" spans="2:6" x14ac:dyDescent="0.25">
      <c r="B7" s="29" t="s">
        <v>14</v>
      </c>
      <c r="C7" s="14">
        <v>0</v>
      </c>
      <c r="D7" s="14">
        <v>8028994</v>
      </c>
      <c r="E7" s="14">
        <v>0</v>
      </c>
      <c r="F7" s="26">
        <f t="shared" si="1"/>
        <v>0</v>
      </c>
    </row>
    <row r="8" spans="2:6" x14ac:dyDescent="0.25">
      <c r="B8" s="49" t="s">
        <v>15</v>
      </c>
      <c r="C8" s="16">
        <v>0</v>
      </c>
      <c r="D8" s="16">
        <v>33172762</v>
      </c>
      <c r="E8" s="16">
        <v>0</v>
      </c>
      <c r="F8" s="27">
        <f t="shared" si="1"/>
        <v>0</v>
      </c>
    </row>
    <row r="9" spans="2:6" x14ac:dyDescent="0.25">
      <c r="B9" s="49" t="s">
        <v>16</v>
      </c>
      <c r="C9" s="16">
        <v>0</v>
      </c>
      <c r="D9" s="16">
        <v>8677175</v>
      </c>
      <c r="E9" s="16">
        <v>0</v>
      </c>
      <c r="F9" s="27">
        <f t="shared" si="1"/>
        <v>0</v>
      </c>
    </row>
    <row r="10" spans="2:6" x14ac:dyDescent="0.25">
      <c r="B10" s="49" t="s">
        <v>17</v>
      </c>
      <c r="C10" s="16">
        <v>0</v>
      </c>
      <c r="D10" s="16">
        <v>24439</v>
      </c>
      <c r="E10" s="16">
        <v>0</v>
      </c>
      <c r="F10" s="27">
        <f t="shared" si="1"/>
        <v>0</v>
      </c>
    </row>
    <row r="11" spans="2:6" x14ac:dyDescent="0.25">
      <c r="B11" s="49" t="s">
        <v>18</v>
      </c>
      <c r="C11" s="16">
        <v>0</v>
      </c>
      <c r="D11" s="16">
        <v>2625772</v>
      </c>
      <c r="E11" s="16">
        <v>0</v>
      </c>
      <c r="F11" s="27">
        <f t="shared" si="1"/>
        <v>0</v>
      </c>
    </row>
    <row r="12" spans="2:6" x14ac:dyDescent="0.25">
      <c r="B12" s="49" t="s">
        <v>19</v>
      </c>
      <c r="C12" s="16">
        <v>0</v>
      </c>
      <c r="D12" s="16">
        <v>2717857</v>
      </c>
      <c r="E12" s="16">
        <v>0</v>
      </c>
      <c r="F12" s="27">
        <f t="shared" si="1"/>
        <v>0</v>
      </c>
    </row>
    <row r="13" spans="2:6" x14ac:dyDescent="0.25">
      <c r="B13" s="49" t="s">
        <v>23</v>
      </c>
      <c r="C13" s="16">
        <v>0</v>
      </c>
      <c r="D13" s="16">
        <v>116954</v>
      </c>
      <c r="E13" s="16">
        <v>0</v>
      </c>
      <c r="F13" s="27">
        <f t="shared" si="1"/>
        <v>0</v>
      </c>
    </row>
    <row r="14" spans="2:6" x14ac:dyDescent="0.25">
      <c r="B14" s="49" t="s">
        <v>24</v>
      </c>
      <c r="C14" s="16">
        <v>0</v>
      </c>
      <c r="D14" s="16">
        <v>303349</v>
      </c>
      <c r="E14" s="16">
        <v>0</v>
      </c>
      <c r="F14" s="27">
        <f t="shared" si="1"/>
        <v>0</v>
      </c>
    </row>
    <row r="15" spans="2:6" x14ac:dyDescent="0.25">
      <c r="B15" s="49" t="s">
        <v>25</v>
      </c>
      <c r="C15" s="16">
        <v>0</v>
      </c>
      <c r="D15" s="16">
        <v>4477084</v>
      </c>
      <c r="E15" s="16">
        <v>0</v>
      </c>
      <c r="F15" s="27">
        <f t="shared" si="1"/>
        <v>0</v>
      </c>
    </row>
    <row r="16" spans="2:6" x14ac:dyDescent="0.25">
      <c r="B16" s="49" t="s">
        <v>21</v>
      </c>
      <c r="C16" s="16">
        <v>0</v>
      </c>
      <c r="D16" s="16">
        <v>836957</v>
      </c>
      <c r="E16" s="16">
        <v>0</v>
      </c>
      <c r="F16" s="27">
        <f t="shared" si="1"/>
        <v>0</v>
      </c>
    </row>
    <row r="17" spans="2:6" x14ac:dyDescent="0.25">
      <c r="B17" s="50" t="s">
        <v>22</v>
      </c>
      <c r="C17" s="18">
        <v>0</v>
      </c>
      <c r="D17" s="18">
        <v>120150775</v>
      </c>
      <c r="E17" s="18">
        <v>829075.72</v>
      </c>
      <c r="F17" s="28">
        <f t="shared" si="1"/>
        <v>6.9002944009308306E-3</v>
      </c>
    </row>
    <row r="18" spans="2:6" x14ac:dyDescent="0.25">
      <c r="B18" s="2" t="s">
        <v>5</v>
      </c>
      <c r="C18" s="3">
        <f>SUM(C19:C24)</f>
        <v>0</v>
      </c>
      <c r="D18" s="3">
        <f t="shared" ref="D18:E18" si="2">SUM(D19:D24)</f>
        <v>7006464</v>
      </c>
      <c r="E18" s="3">
        <f t="shared" si="2"/>
        <v>0</v>
      </c>
      <c r="F18" s="6">
        <f t="shared" si="1"/>
        <v>0</v>
      </c>
    </row>
    <row r="19" spans="2:6" x14ac:dyDescent="0.25">
      <c r="B19" s="29" t="s">
        <v>14</v>
      </c>
      <c r="C19" s="14">
        <v>0</v>
      </c>
      <c r="D19" s="14">
        <v>29498</v>
      </c>
      <c r="E19" s="14">
        <v>0</v>
      </c>
      <c r="F19" s="26">
        <f t="shared" si="1"/>
        <v>0</v>
      </c>
    </row>
    <row r="20" spans="2:6" x14ac:dyDescent="0.25">
      <c r="B20" s="49" t="s">
        <v>15</v>
      </c>
      <c r="C20" s="16">
        <v>0</v>
      </c>
      <c r="D20" s="16">
        <v>2098027</v>
      </c>
      <c r="E20" s="16">
        <v>0</v>
      </c>
      <c r="F20" s="27">
        <f t="shared" si="1"/>
        <v>0</v>
      </c>
    </row>
    <row r="21" spans="2:6" x14ac:dyDescent="0.25">
      <c r="B21" s="49" t="s">
        <v>16</v>
      </c>
      <c r="C21" s="16">
        <v>0</v>
      </c>
      <c r="D21" s="16">
        <v>806800</v>
      </c>
      <c r="E21" s="16">
        <v>0</v>
      </c>
      <c r="F21" s="27">
        <f t="shared" si="1"/>
        <v>0</v>
      </c>
    </row>
    <row r="22" spans="2:6" x14ac:dyDescent="0.25">
      <c r="B22" s="49" t="s">
        <v>18</v>
      </c>
      <c r="C22" s="16">
        <v>0</v>
      </c>
      <c r="D22" s="16">
        <v>1057229</v>
      </c>
      <c r="E22" s="16">
        <v>0</v>
      </c>
      <c r="F22" s="27">
        <f t="shared" si="1"/>
        <v>0</v>
      </c>
    </row>
    <row r="23" spans="2:6" x14ac:dyDescent="0.25">
      <c r="B23" s="49" t="s">
        <v>19</v>
      </c>
      <c r="C23" s="16">
        <v>0</v>
      </c>
      <c r="D23" s="16">
        <v>52441</v>
      </c>
      <c r="E23" s="16">
        <v>0</v>
      </c>
      <c r="F23" s="27">
        <f t="shared" si="1"/>
        <v>0</v>
      </c>
    </row>
    <row r="24" spans="2:6" x14ac:dyDescent="0.25">
      <c r="B24" s="50" t="s">
        <v>22</v>
      </c>
      <c r="C24" s="18">
        <v>0</v>
      </c>
      <c r="D24" s="18">
        <v>2962469</v>
      </c>
      <c r="E24" s="18">
        <v>0</v>
      </c>
      <c r="F24" s="28">
        <f t="shared" si="1"/>
        <v>0</v>
      </c>
    </row>
    <row r="25" spans="2:6" x14ac:dyDescent="0.25">
      <c r="B25" s="4" t="s">
        <v>8</v>
      </c>
      <c r="C25" s="5">
        <f>+C18+C6</f>
        <v>0</v>
      </c>
      <c r="D25" s="5">
        <f>+D18+D6</f>
        <v>188138582</v>
      </c>
      <c r="E25" s="5">
        <f>+E18+E6</f>
        <v>829075.72</v>
      </c>
      <c r="F25" s="5">
        <f t="shared" si="1"/>
        <v>4.4067288654275069E-3</v>
      </c>
    </row>
    <row r="26" spans="2:6" x14ac:dyDescent="0.25">
      <c r="B26" s="1" t="s">
        <v>11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zoomScaleNormal="100" workbookViewId="0">
      <selection activeCell="B7" sqref="B7:E7"/>
    </sheetView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51" t="s">
        <v>12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13</v>
      </c>
      <c r="F5" s="12" t="s">
        <v>10</v>
      </c>
    </row>
    <row r="6" spans="2:6" x14ac:dyDescent="0.25">
      <c r="B6" s="2" t="s">
        <v>5</v>
      </c>
      <c r="C6" s="3">
        <f>SUM(C7:C7)</f>
        <v>0</v>
      </c>
      <c r="D6" s="3">
        <f>SUM(D7:D7)</f>
        <v>0</v>
      </c>
      <c r="E6" s="3">
        <f>SUM(E7:E7)</f>
        <v>0</v>
      </c>
      <c r="F6" s="6" t="e">
        <f t="shared" ref="F6:F8" si="0">E6/D6</f>
        <v>#DIV/0!</v>
      </c>
    </row>
    <row r="7" spans="2:6" x14ac:dyDescent="0.25">
      <c r="B7" s="44"/>
      <c r="C7" s="14"/>
      <c r="D7" s="14"/>
      <c r="E7" s="14"/>
      <c r="F7" s="26" t="e">
        <f t="shared" si="0"/>
        <v>#DIV/0!</v>
      </c>
    </row>
    <row r="8" spans="2:6" x14ac:dyDescent="0.25">
      <c r="B8" s="4" t="s">
        <v>8</v>
      </c>
      <c r="C8" s="5">
        <f>+C7</f>
        <v>0</v>
      </c>
      <c r="D8" s="5">
        <f t="shared" ref="D8:E8" si="1">+D7</f>
        <v>0</v>
      </c>
      <c r="E8" s="5">
        <f t="shared" si="1"/>
        <v>0</v>
      </c>
      <c r="F8" s="5" t="e">
        <f t="shared" si="0"/>
        <v>#DIV/0!</v>
      </c>
    </row>
    <row r="9" spans="2:6" x14ac:dyDescent="0.25">
      <c r="B9" s="1" t="s">
        <v>11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TODA FUENTE</vt:lpstr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2017-04-11T21:15:17Z</dcterms:modified>
</cp:coreProperties>
</file>