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7" state="hidden" r:id="rId6"/>
  </sheets>
  <definedNames>
    <definedName name="_xlnm.Print_Area" localSheetId="2">RDR!$B$2:$F$29</definedName>
    <definedName name="_xlnm.Print_Area" localSheetId="1">RO!$B$2:$F$54</definedName>
    <definedName name="_xlnm.Print_Area" localSheetId="3">ROOC!$B$2:$F$10</definedName>
    <definedName name="_xlnm.Print_Area" localSheetId="0">'TODA FUENTE'!$B$2:$F$54</definedName>
  </definedNames>
  <calcPr calcId="145621"/>
</workbook>
</file>

<file path=xl/calcChain.xml><?xml version="1.0" encoding="utf-8"?>
<calcChain xmlns="http://schemas.openxmlformats.org/spreadsheetml/2006/main">
  <c r="E8" i="5" l="1"/>
  <c r="D8" i="5"/>
  <c r="C8" i="5"/>
  <c r="E6" i="5"/>
  <c r="D6" i="5"/>
  <c r="C6" i="5"/>
  <c r="F16" i="3"/>
  <c r="F15" i="3"/>
  <c r="F14" i="3"/>
  <c r="F13" i="3"/>
  <c r="F45" i="2"/>
  <c r="F12" i="2"/>
  <c r="F11" i="2"/>
  <c r="D48" i="1" l="1"/>
  <c r="F45" i="1"/>
  <c r="E6" i="7" l="1"/>
  <c r="E8" i="7" s="1"/>
  <c r="D6" i="7"/>
  <c r="C6" i="7"/>
  <c r="F7" i="7"/>
  <c r="D8" i="7"/>
  <c r="C8" i="7"/>
  <c r="F47" i="2"/>
  <c r="F46" i="2"/>
  <c r="F37" i="2"/>
  <c r="F36" i="2"/>
  <c r="F26" i="2"/>
  <c r="F47" i="1"/>
  <c r="F46" i="1"/>
  <c r="F37" i="1"/>
  <c r="F36" i="1"/>
  <c r="F29" i="1"/>
  <c r="C32" i="1"/>
  <c r="D32" i="1"/>
  <c r="E32" i="1"/>
  <c r="C10" i="5" l="1"/>
  <c r="D10" i="5"/>
  <c r="E10" i="5"/>
  <c r="F6" i="7"/>
  <c r="F8" i="7"/>
  <c r="E6" i="4" l="1"/>
  <c r="E9" i="4" s="1"/>
  <c r="D6" i="4"/>
  <c r="D9" i="4" s="1"/>
  <c r="C6" i="4"/>
  <c r="C9" i="4" s="1"/>
  <c r="E25" i="3"/>
  <c r="D25" i="3"/>
  <c r="C25" i="3"/>
  <c r="E22" i="3"/>
  <c r="D22" i="3"/>
  <c r="C22" i="3"/>
  <c r="E10" i="3"/>
  <c r="D10" i="3"/>
  <c r="C10" i="3"/>
  <c r="E8" i="3"/>
  <c r="D8" i="3"/>
  <c r="C8" i="3"/>
  <c r="E6" i="3"/>
  <c r="D6" i="3"/>
  <c r="C6" i="3"/>
  <c r="E41" i="2"/>
  <c r="E53" i="2" s="1"/>
  <c r="D41" i="2"/>
  <c r="D53" i="2" s="1"/>
  <c r="C41" i="2"/>
  <c r="C53" i="2" s="1"/>
  <c r="E34" i="2"/>
  <c r="D34" i="2"/>
  <c r="C34" i="2"/>
  <c r="E32" i="2"/>
  <c r="D32" i="2"/>
  <c r="C32" i="2"/>
  <c r="E19" i="2"/>
  <c r="D19" i="2"/>
  <c r="C19" i="2"/>
  <c r="E16" i="2"/>
  <c r="D16" i="2"/>
  <c r="C16" i="2"/>
  <c r="E6" i="2"/>
  <c r="D6" i="2"/>
  <c r="C6" i="2"/>
  <c r="E41" i="1"/>
  <c r="E53" i="1" s="1"/>
  <c r="D41" i="1"/>
  <c r="D53" i="1" s="1"/>
  <c r="C41" i="1"/>
  <c r="C53" i="1" s="1"/>
  <c r="E34" i="1"/>
  <c r="D34" i="1"/>
  <c r="F34" i="1" s="1"/>
  <c r="C34" i="1"/>
  <c r="E19" i="1"/>
  <c r="D19" i="1"/>
  <c r="C19" i="1"/>
  <c r="E16" i="1"/>
  <c r="D16" i="1"/>
  <c r="F16" i="1" s="1"/>
  <c r="C16" i="1"/>
  <c r="E6" i="1"/>
  <c r="D6" i="1"/>
  <c r="C6" i="1"/>
  <c r="F7" i="1"/>
  <c r="F8" i="1"/>
  <c r="F9" i="1"/>
  <c r="F10" i="1"/>
  <c r="F11" i="1"/>
  <c r="F12" i="1"/>
  <c r="F13" i="1"/>
  <c r="F14" i="1"/>
  <c r="F15" i="1"/>
  <c r="F17" i="1"/>
  <c r="F18" i="1"/>
  <c r="F20" i="1"/>
  <c r="F21" i="1"/>
  <c r="F22" i="1"/>
  <c r="F23" i="1"/>
  <c r="F24" i="1"/>
  <c r="F25" i="1"/>
  <c r="F26" i="1"/>
  <c r="F27" i="1"/>
  <c r="F28" i="1"/>
  <c r="F30" i="1"/>
  <c r="F31" i="1"/>
  <c r="F33" i="1"/>
  <c r="F35" i="1"/>
  <c r="F38" i="1"/>
  <c r="F39" i="1"/>
  <c r="F40" i="1"/>
  <c r="F42" i="1"/>
  <c r="F53" i="2" l="1"/>
  <c r="F32" i="1"/>
  <c r="F19" i="1"/>
  <c r="F41" i="1"/>
  <c r="F6" i="1"/>
  <c r="D28" i="3"/>
  <c r="E28" i="3"/>
  <c r="C28" i="3"/>
  <c r="F10" i="5"/>
  <c r="F9" i="5"/>
  <c r="F8" i="5"/>
  <c r="F7" i="5"/>
  <c r="F6" i="5"/>
  <c r="F9" i="4"/>
  <c r="F8" i="4"/>
  <c r="F7" i="4"/>
  <c r="F6" i="4"/>
  <c r="F27" i="3"/>
  <c r="F26" i="3"/>
  <c r="F25" i="3"/>
  <c r="F24" i="3"/>
  <c r="F23" i="3"/>
  <c r="F22" i="3"/>
  <c r="F21" i="3"/>
  <c r="F20" i="3"/>
  <c r="F19" i="3"/>
  <c r="F18" i="3"/>
  <c r="F17" i="3"/>
  <c r="F12" i="3"/>
  <c r="F11" i="3"/>
  <c r="F10" i="3"/>
  <c r="F9" i="3"/>
  <c r="F8" i="3"/>
  <c r="F7" i="3"/>
  <c r="F6" i="3"/>
  <c r="F52" i="2"/>
  <c r="F51" i="2"/>
  <c r="F50" i="2"/>
  <c r="F49" i="2"/>
  <c r="F48" i="2"/>
  <c r="F44" i="2"/>
  <c r="F43" i="2"/>
  <c r="F42" i="2"/>
  <c r="F41" i="2"/>
  <c r="F40" i="2"/>
  <c r="F39" i="2"/>
  <c r="F38" i="2"/>
  <c r="F35" i="2"/>
  <c r="F34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0" i="2"/>
  <c r="F9" i="2"/>
  <c r="F8" i="2"/>
  <c r="F7" i="2"/>
  <c r="F6" i="2"/>
  <c r="F52" i="1"/>
  <c r="F51" i="1"/>
  <c r="F50" i="1"/>
  <c r="F49" i="1"/>
  <c r="F48" i="1"/>
  <c r="F44" i="1"/>
  <c r="F43" i="1"/>
  <c r="F28" i="3" l="1"/>
  <c r="F53" i="1"/>
</calcChain>
</file>

<file path=xl/sharedStrings.xml><?xml version="1.0" encoding="utf-8"?>
<sst xmlns="http://schemas.openxmlformats.org/spreadsheetml/2006/main" count="170" uniqueCount="31">
  <si>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</si>
  <si>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</si>
  <si>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</si>
  <si>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</si>
  <si>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</si>
  <si>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</si>
  <si>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</si>
  <si>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</si>
  <si>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</si>
  <si>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</si>
  <si>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</si>
  <si>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</si>
  <si>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</si>
  <si>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</si>
  <si>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</si>
  <si>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</si>
  <si>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</si>
  <si>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</si>
  <si>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</si>
  <si>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</si>
  <si>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0068: REDUCCION DE VULNERABILIDAD Y ATENCION DE EMERGENCIAS POR DESASTRES</t>
  </si>
  <si>
    <t>9001: ACCIONES CENTRALES</t>
  </si>
  <si>
    <t>9002: ASIGNACIONES PRESUPUESTARIAS QUE NO RESULTAN EN PRODUCTOS</t>
  </si>
  <si>
    <t>0104: REDUCCION DE LA MORTALIDAD POR EMERGENCIAS Y URGENCIAS MEDICAS</t>
  </si>
  <si>
    <t>0129: PREVENCION Y MANEJO DE CONDICIONES SECUNDARIAS DE SALUD EN PERSONAS CON DISCAPACIDAD</t>
  </si>
  <si>
    <t>0131: CONTROL Y PREVENCION EN SALUD MENTAL</t>
  </si>
  <si>
    <t xml:space="preserve">  9002: ASIGNACIONES PRESUPUESTARIAS QUE NO RESULTAN EN PRODUCTOS  </t>
  </si>
  <si>
    <t xml:space="preserve">9001: ACCIONES CENTRALES </t>
  </si>
  <si>
    <t xml:space="preserve">9002: ASIGNACIONES PRESUPUESTARIAS QUE NO RESULTAN EN PRODUCTOS </t>
  </si>
  <si>
    <t xml:space="preserve">0068: REDUCCION DE VULNERABILIDAD Y ATENCION DE EMERGENCIAS POR DESASTRES </t>
  </si>
  <si>
    <t xml:space="preserve"> 0016: TBC-VIH/SIDA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</si>
</sst>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2" fillId="0" borderId="6" xfId="3" applyNumberFormat="1" applyFont="1" applyBorder="1" applyAlignment="1">
      <alignment horizontal="left" vertical="center" indent="3"/>
    </xf>
    <xf numFmtId="3" fontId="2" fillId="0" borderId="4" xfId="3" applyNumberFormat="1" applyFont="1" applyBorder="1" applyAlignment="1">
      <alignment horizontal="left" vertical="center" indent="3"/>
    </xf>
    <xf numFmtId="3" fontId="2" fillId="0" borderId="5" xfId="3" applyNumberFormat="1" applyFont="1" applyBorder="1" applyAlignment="1">
      <alignment horizontal="left" vertical="center" indent="4"/>
    </xf>
    <xf numFmtId="3" fontId="2" fillId="0" borderId="4" xfId="3" applyNumberFormat="1" applyFont="1" applyBorder="1" applyAlignment="1">
      <alignment horizontal="left" vertical="center" indent="4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42" t="s">
        <v>13</v>
      </c>
      <c r="C2" s="42"/>
      <c r="D2" s="42"/>
      <c r="E2" s="42"/>
      <c r="F2" s="42"/>
    </row>
    <row r="5" spans="2:6" ht="38.25" x14ac:dyDescent="0.25">
      <c r="B5" s="10" t="s">
        <v>9</v>
      </c>
      <c r="C5" s="11" t="s">
        <v>6</v>
      </c>
      <c r="D5" s="11" t="s">
        <v>7</v>
      </c>
      <c r="E5" s="14" t="s">
        <v>12</v>
      </c>
      <c r="F5" s="12" t="s">
        <v>10</v>
      </c>
    </row>
    <row r="6" spans="2:6" x14ac:dyDescent="0.25">
      <c r="B6" s="3" t="s">
        <v>0</v>
      </c>
      <c r="C6" s="4">
        <f>SUM(C7:C15)</f>
        <v>1085551000</v>
      </c>
      <c r="D6" s="4">
        <f>SUM(D7:D15)</f>
        <v>1087392730</v>
      </c>
      <c r="E6" s="4">
        <f>SUM(E7:E15)</f>
        <v>54110594</v>
      </c>
      <c r="F6" s="7">
        <f>E6/D6</f>
        <v>4.9761776501853199E-2</v>
      </c>
    </row>
    <row r="7" spans="2:6" x14ac:dyDescent="0.25">
      <c r="B7" s="23" t="s">
        <v>14</v>
      </c>
      <c r="C7" s="24">
        <v>842891</v>
      </c>
      <c r="D7" s="24">
        <v>1126706</v>
      </c>
      <c r="E7" s="24">
        <v>41426</v>
      </c>
      <c r="F7" s="25">
        <f t="shared" ref="F7:F53" si="0">E7/D7</f>
        <v>3.6767355459188113E-2</v>
      </c>
    </row>
    <row r="8" spans="2:6" x14ac:dyDescent="0.25">
      <c r="B8" s="26" t="s">
        <v>15</v>
      </c>
      <c r="C8" s="27">
        <v>198156</v>
      </c>
      <c r="D8" s="27">
        <v>321916</v>
      </c>
      <c r="E8" s="27">
        <v>7686</v>
      </c>
      <c r="F8" s="28">
        <f t="shared" si="0"/>
        <v>2.3875793685309211E-2</v>
      </c>
    </row>
    <row r="9" spans="2:6" x14ac:dyDescent="0.25">
      <c r="B9" s="26" t="s">
        <v>16</v>
      </c>
      <c r="C9" s="27">
        <v>463129</v>
      </c>
      <c r="D9" s="27">
        <v>752647</v>
      </c>
      <c r="E9" s="27">
        <v>12936</v>
      </c>
      <c r="F9" s="28">
        <f t="shared" si="0"/>
        <v>1.7187340147506069E-2</v>
      </c>
    </row>
    <row r="10" spans="2:6" x14ac:dyDescent="0.25">
      <c r="B10" s="26" t="s">
        <v>17</v>
      </c>
      <c r="C10" s="27">
        <v>437071</v>
      </c>
      <c r="D10" s="27">
        <v>498951</v>
      </c>
      <c r="E10" s="27">
        <v>66206</v>
      </c>
      <c r="F10" s="28">
        <f t="shared" si="0"/>
        <v>0.13269038442652686</v>
      </c>
    </row>
    <row r="11" spans="2:6" x14ac:dyDescent="0.25">
      <c r="B11" s="26" t="s">
        <v>18</v>
      </c>
      <c r="C11" s="27">
        <v>4074129</v>
      </c>
      <c r="D11" s="27">
        <v>4221889</v>
      </c>
      <c r="E11" s="27">
        <v>277949</v>
      </c>
      <c r="F11" s="28">
        <f t="shared" si="0"/>
        <v>6.5835222100817908E-2</v>
      </c>
    </row>
    <row r="12" spans="2:6" x14ac:dyDescent="0.25">
      <c r="B12" s="26" t="s">
        <v>19</v>
      </c>
      <c r="C12" s="27">
        <v>176089</v>
      </c>
      <c r="D12" s="27">
        <v>249969</v>
      </c>
      <c r="E12" s="27">
        <v>2000</v>
      </c>
      <c r="F12" s="28">
        <f t="shared" si="0"/>
        <v>8.000992123023255E-3</v>
      </c>
    </row>
    <row r="13" spans="2:6" x14ac:dyDescent="0.25">
      <c r="B13" s="26" t="s">
        <v>20</v>
      </c>
      <c r="C13" s="27">
        <v>158679</v>
      </c>
      <c r="D13" s="27">
        <v>158679</v>
      </c>
      <c r="E13" s="27">
        <v>10590</v>
      </c>
      <c r="F13" s="28">
        <f t="shared" si="0"/>
        <v>6.6738509821715544E-2</v>
      </c>
    </row>
    <row r="14" spans="2:6" x14ac:dyDescent="0.25">
      <c r="B14" s="26" t="s">
        <v>21</v>
      </c>
      <c r="C14" s="27">
        <v>1059115588</v>
      </c>
      <c r="D14" s="27">
        <v>1059185576</v>
      </c>
      <c r="E14" s="27">
        <v>52028469</v>
      </c>
      <c r="F14" s="28">
        <f t="shared" si="0"/>
        <v>4.9121202345376348E-2</v>
      </c>
    </row>
    <row r="15" spans="2:6" x14ac:dyDescent="0.25">
      <c r="B15" s="26" t="s">
        <v>22</v>
      </c>
      <c r="C15" s="27">
        <v>20085268</v>
      </c>
      <c r="D15" s="27">
        <v>20876397</v>
      </c>
      <c r="E15" s="27">
        <v>1663332</v>
      </c>
      <c r="F15" s="28">
        <f t="shared" si="0"/>
        <v>7.9675242811295455E-2</v>
      </c>
    </row>
    <row r="16" spans="2:6" x14ac:dyDescent="0.25">
      <c r="B16" s="3" t="s">
        <v>1</v>
      </c>
      <c r="C16" s="4">
        <f>SUM(C17:C18)</f>
        <v>43521000</v>
      </c>
      <c r="D16" s="4">
        <f>SUM(D17:D18)</f>
        <v>44484072</v>
      </c>
      <c r="E16" s="4">
        <f>SUM(E17:E18)</f>
        <v>7691152</v>
      </c>
      <c r="F16" s="7">
        <f t="shared" si="0"/>
        <v>0.17289676178925348</v>
      </c>
    </row>
    <row r="17" spans="2:6" x14ac:dyDescent="0.25">
      <c r="B17" s="23" t="s">
        <v>21</v>
      </c>
      <c r="C17" s="24">
        <v>896000</v>
      </c>
      <c r="D17" s="24">
        <v>896000</v>
      </c>
      <c r="E17" s="24">
        <v>1026</v>
      </c>
      <c r="F17" s="25">
        <f t="shared" si="0"/>
        <v>1.1450892857142857E-3</v>
      </c>
    </row>
    <row r="18" spans="2:6" x14ac:dyDescent="0.25">
      <c r="B18" s="26" t="s">
        <v>22</v>
      </c>
      <c r="C18" s="27">
        <v>42625000</v>
      </c>
      <c r="D18" s="27">
        <v>43588072</v>
      </c>
      <c r="E18" s="27">
        <v>7690126</v>
      </c>
      <c r="F18" s="28">
        <f t="shared" si="0"/>
        <v>0.17642730332279896</v>
      </c>
    </row>
    <row r="19" spans="2:6" x14ac:dyDescent="0.25">
      <c r="B19" s="3" t="s">
        <v>2</v>
      </c>
      <c r="C19" s="4">
        <f>SUM(C20:C31)</f>
        <v>913553676</v>
      </c>
      <c r="D19" s="4">
        <f t="shared" ref="D19:E19" si="1">SUM(D20:D31)</f>
        <v>882094284</v>
      </c>
      <c r="E19" s="4">
        <f t="shared" si="1"/>
        <v>39311367</v>
      </c>
      <c r="F19" s="7">
        <f t="shared" si="0"/>
        <v>4.4565946875583656E-2</v>
      </c>
    </row>
    <row r="20" spans="2:6" x14ac:dyDescent="0.25">
      <c r="B20" s="23" t="s">
        <v>14</v>
      </c>
      <c r="C20" s="24">
        <v>250119812</v>
      </c>
      <c r="D20" s="24">
        <v>229237609</v>
      </c>
      <c r="E20" s="24">
        <v>23372228</v>
      </c>
      <c r="F20" s="25">
        <f t="shared" si="0"/>
        <v>0.10195634172750423</v>
      </c>
    </row>
    <row r="21" spans="2:6" x14ac:dyDescent="0.25">
      <c r="B21" s="26" t="s">
        <v>15</v>
      </c>
      <c r="C21" s="27">
        <v>36425242</v>
      </c>
      <c r="D21" s="27">
        <v>35952495</v>
      </c>
      <c r="E21" s="27">
        <v>71074</v>
      </c>
      <c r="F21" s="28">
        <f t="shared" si="0"/>
        <v>1.9768864441814123E-3</v>
      </c>
    </row>
    <row r="22" spans="2:6" x14ac:dyDescent="0.25">
      <c r="B22" s="26" t="s">
        <v>16</v>
      </c>
      <c r="C22" s="27">
        <v>85248099</v>
      </c>
      <c r="D22" s="27">
        <v>84369875</v>
      </c>
      <c r="E22" s="27">
        <v>2421818</v>
      </c>
      <c r="F22" s="28">
        <f t="shared" si="0"/>
        <v>2.8704771697243833E-2</v>
      </c>
    </row>
    <row r="23" spans="2:6" x14ac:dyDescent="0.25">
      <c r="B23" s="26" t="s">
        <v>17</v>
      </c>
      <c r="C23" s="27">
        <v>46286559</v>
      </c>
      <c r="D23" s="27">
        <v>58157200</v>
      </c>
      <c r="E23" s="27">
        <v>112741</v>
      </c>
      <c r="F23" s="28">
        <f t="shared" si="0"/>
        <v>1.9385561890875077E-3</v>
      </c>
    </row>
    <row r="24" spans="2:6" x14ac:dyDescent="0.25">
      <c r="B24" s="26" t="s">
        <v>18</v>
      </c>
      <c r="C24" s="27">
        <v>22143856</v>
      </c>
      <c r="D24" s="27">
        <v>21992046</v>
      </c>
      <c r="E24" s="27">
        <v>199470</v>
      </c>
      <c r="F24" s="28">
        <f t="shared" si="0"/>
        <v>9.070097434317843E-3</v>
      </c>
    </row>
    <row r="25" spans="2:6" x14ac:dyDescent="0.25">
      <c r="B25" s="26" t="s">
        <v>19</v>
      </c>
      <c r="C25" s="27">
        <v>51953700</v>
      </c>
      <c r="D25" s="27">
        <v>51889320</v>
      </c>
      <c r="E25" s="27">
        <v>34994</v>
      </c>
      <c r="F25" s="28">
        <f t="shared" si="0"/>
        <v>6.743969664663172E-4</v>
      </c>
    </row>
    <row r="26" spans="2:6" x14ac:dyDescent="0.25">
      <c r="B26" s="26" t="s">
        <v>20</v>
      </c>
      <c r="C26" s="27">
        <v>14265020</v>
      </c>
      <c r="D26" s="27">
        <v>12272620</v>
      </c>
      <c r="E26" s="27">
        <v>342731</v>
      </c>
      <c r="F26" s="28">
        <f t="shared" si="0"/>
        <v>2.7926473727696285E-2</v>
      </c>
    </row>
    <row r="27" spans="2:6" x14ac:dyDescent="0.25">
      <c r="B27" s="26" t="s">
        <v>23</v>
      </c>
      <c r="C27" s="27">
        <v>16335576</v>
      </c>
      <c r="D27" s="27">
        <v>16323056</v>
      </c>
      <c r="E27" s="27">
        <v>121995</v>
      </c>
      <c r="F27" s="28">
        <f t="shared" si="0"/>
        <v>7.4737843207791478E-3</v>
      </c>
    </row>
    <row r="28" spans="2:6" x14ac:dyDescent="0.25">
      <c r="B28" s="26" t="s">
        <v>24</v>
      </c>
      <c r="C28" s="27">
        <v>3035253</v>
      </c>
      <c r="D28" s="27">
        <v>3037753</v>
      </c>
      <c r="E28" s="27">
        <v>11517</v>
      </c>
      <c r="F28" s="28">
        <f t="shared" si="0"/>
        <v>3.7912891535289406E-3</v>
      </c>
    </row>
    <row r="29" spans="2:6" x14ac:dyDescent="0.25">
      <c r="B29" s="26" t="s">
        <v>25</v>
      </c>
      <c r="C29" s="27">
        <v>2190333</v>
      </c>
      <c r="D29" s="27">
        <v>2195333</v>
      </c>
      <c r="E29" s="27">
        <v>0</v>
      </c>
      <c r="F29" s="28">
        <f t="shared" ref="F29" si="2">E29/D29</f>
        <v>0</v>
      </c>
    </row>
    <row r="30" spans="2:6" x14ac:dyDescent="0.25">
      <c r="B30" s="26" t="s">
        <v>21</v>
      </c>
      <c r="C30" s="27">
        <v>133874694</v>
      </c>
      <c r="D30" s="27">
        <v>140445428</v>
      </c>
      <c r="E30" s="27">
        <v>7876881</v>
      </c>
      <c r="F30" s="28">
        <f t="shared" si="0"/>
        <v>5.6084994094645783E-2</v>
      </c>
    </row>
    <row r="31" spans="2:6" x14ac:dyDescent="0.25">
      <c r="B31" s="29" t="s">
        <v>22</v>
      </c>
      <c r="C31" s="30">
        <v>251675532</v>
      </c>
      <c r="D31" s="30">
        <v>226221549</v>
      </c>
      <c r="E31" s="30">
        <v>4745918</v>
      </c>
      <c r="F31" s="31">
        <f t="shared" si="0"/>
        <v>2.0979071273179196E-2</v>
      </c>
    </row>
    <row r="32" spans="2:6" x14ac:dyDescent="0.25">
      <c r="B32" s="3" t="s">
        <v>3</v>
      </c>
      <c r="C32" s="4">
        <f>+C33</f>
        <v>0</v>
      </c>
      <c r="D32" s="4">
        <f t="shared" ref="D32:E32" si="3">+D33</f>
        <v>0</v>
      </c>
      <c r="E32" s="4">
        <f t="shared" si="3"/>
        <v>0</v>
      </c>
      <c r="F32" s="7" t="e">
        <f t="shared" si="0"/>
        <v>#DIV/0!</v>
      </c>
    </row>
    <row r="33" spans="2:6" x14ac:dyDescent="0.25">
      <c r="B33" s="32"/>
      <c r="C33" s="2"/>
      <c r="D33" s="2"/>
      <c r="E33" s="2"/>
      <c r="F33" s="8" t="e">
        <f t="shared" si="0"/>
        <v>#DIV/0!</v>
      </c>
    </row>
    <row r="34" spans="2:6" x14ac:dyDescent="0.25">
      <c r="B34" s="3" t="s">
        <v>4</v>
      </c>
      <c r="C34" s="4">
        <f>+SUM(C35:C40)</f>
        <v>14123783</v>
      </c>
      <c r="D34" s="4">
        <f t="shared" ref="D34:E34" si="4">+SUM(D35:D40)</f>
        <v>36288893</v>
      </c>
      <c r="E34" s="4">
        <f t="shared" si="4"/>
        <v>12065522</v>
      </c>
      <c r="F34" s="7">
        <f t="shared" si="0"/>
        <v>0.33248525933265588</v>
      </c>
    </row>
    <row r="35" spans="2:6" x14ac:dyDescent="0.25">
      <c r="B35" s="23" t="s">
        <v>14</v>
      </c>
      <c r="C35" s="24">
        <v>777000</v>
      </c>
      <c r="D35" s="24">
        <v>21392988</v>
      </c>
      <c r="E35" s="24">
        <v>9260689</v>
      </c>
      <c r="F35" s="25">
        <f t="shared" si="0"/>
        <v>0.4328843170481842</v>
      </c>
    </row>
    <row r="36" spans="2:6" x14ac:dyDescent="0.25">
      <c r="B36" s="26" t="s">
        <v>15</v>
      </c>
      <c r="C36" s="27">
        <v>0</v>
      </c>
      <c r="D36" s="27">
        <v>364487</v>
      </c>
      <c r="E36" s="27">
        <v>0</v>
      </c>
      <c r="F36" s="28">
        <f t="shared" ref="F36:F37" si="5">E36/D36</f>
        <v>0</v>
      </c>
    </row>
    <row r="37" spans="2:6" x14ac:dyDescent="0.25">
      <c r="B37" s="26" t="s">
        <v>16</v>
      </c>
      <c r="C37" s="27">
        <v>0</v>
      </c>
      <c r="D37" s="27">
        <v>634456</v>
      </c>
      <c r="E37" s="27">
        <v>195143</v>
      </c>
      <c r="F37" s="28">
        <f t="shared" si="5"/>
        <v>0.30757530861084142</v>
      </c>
    </row>
    <row r="38" spans="2:6" x14ac:dyDescent="0.25">
      <c r="B38" s="26" t="s">
        <v>20</v>
      </c>
      <c r="C38" s="27">
        <v>0</v>
      </c>
      <c r="D38" s="27">
        <v>12000</v>
      </c>
      <c r="E38" s="27">
        <v>0</v>
      </c>
      <c r="F38" s="28">
        <f t="shared" si="0"/>
        <v>0</v>
      </c>
    </row>
    <row r="39" spans="2:6" x14ac:dyDescent="0.25">
      <c r="B39" s="26" t="s">
        <v>21</v>
      </c>
      <c r="C39" s="27">
        <v>2628453</v>
      </c>
      <c r="D39" s="27">
        <v>2055218</v>
      </c>
      <c r="E39" s="27">
        <v>900</v>
      </c>
      <c r="F39" s="28">
        <f t="shared" si="0"/>
        <v>4.3790974971998103E-4</v>
      </c>
    </row>
    <row r="40" spans="2:6" x14ac:dyDescent="0.25">
      <c r="B40" s="26" t="s">
        <v>22</v>
      </c>
      <c r="C40" s="27">
        <v>10718330</v>
      </c>
      <c r="D40" s="27">
        <v>11829744</v>
      </c>
      <c r="E40" s="27">
        <v>2608790</v>
      </c>
      <c r="F40" s="28">
        <f t="shared" si="0"/>
        <v>0.22052801818872833</v>
      </c>
    </row>
    <row r="41" spans="2:6" x14ac:dyDescent="0.25">
      <c r="B41" s="3" t="s">
        <v>5</v>
      </c>
      <c r="C41" s="4">
        <f>SUM(C42:C52)</f>
        <v>1529881613</v>
      </c>
      <c r="D41" s="4">
        <f t="shared" ref="D41:E41" si="6">SUM(D42:D52)</f>
        <v>1538979778</v>
      </c>
      <c r="E41" s="4">
        <f t="shared" si="6"/>
        <v>7885938</v>
      </c>
      <c r="F41" s="7">
        <f t="shared" si="0"/>
        <v>5.1241336063871266E-3</v>
      </c>
    </row>
    <row r="42" spans="2:6" x14ac:dyDescent="0.25">
      <c r="B42" s="23" t="s">
        <v>14</v>
      </c>
      <c r="C42" s="24">
        <v>36020984</v>
      </c>
      <c r="D42" s="24">
        <v>36029884</v>
      </c>
      <c r="E42" s="24">
        <v>0</v>
      </c>
      <c r="F42" s="25">
        <f t="shared" si="0"/>
        <v>0</v>
      </c>
    </row>
    <row r="43" spans="2:6" x14ac:dyDescent="0.25">
      <c r="B43" s="26" t="s">
        <v>15</v>
      </c>
      <c r="C43" s="27">
        <v>36142526</v>
      </c>
      <c r="D43" s="27">
        <v>36142526</v>
      </c>
      <c r="E43" s="27">
        <v>0</v>
      </c>
      <c r="F43" s="28">
        <f t="shared" si="0"/>
        <v>0</v>
      </c>
    </row>
    <row r="44" spans="2:6" x14ac:dyDescent="0.25">
      <c r="B44" s="26" t="s">
        <v>16</v>
      </c>
      <c r="C44" s="27">
        <v>25000000</v>
      </c>
      <c r="D44" s="27">
        <v>25000000</v>
      </c>
      <c r="E44" s="27">
        <v>0</v>
      </c>
      <c r="F44" s="28">
        <f t="shared" si="0"/>
        <v>0</v>
      </c>
    </row>
    <row r="45" spans="2:6" x14ac:dyDescent="0.25">
      <c r="B45" s="26" t="s">
        <v>17</v>
      </c>
      <c r="C45" s="27">
        <v>25000000</v>
      </c>
      <c r="D45" s="27">
        <v>25000000</v>
      </c>
      <c r="E45" s="27">
        <v>0</v>
      </c>
      <c r="F45" s="28">
        <f t="shared" ref="F45:F47" si="7">E45/D45</f>
        <v>0</v>
      </c>
    </row>
    <row r="46" spans="2:6" x14ac:dyDescent="0.25">
      <c r="B46" s="26" t="s">
        <v>18</v>
      </c>
      <c r="C46" s="27">
        <v>15000000</v>
      </c>
      <c r="D46" s="27">
        <v>15011550</v>
      </c>
      <c r="E46" s="27">
        <v>11550</v>
      </c>
      <c r="F46" s="28">
        <f t="shared" si="7"/>
        <v>7.6940755618174004E-4</v>
      </c>
    </row>
    <row r="47" spans="2:6" x14ac:dyDescent="0.25">
      <c r="B47" s="26" t="s">
        <v>19</v>
      </c>
      <c r="C47" s="27">
        <v>25000000</v>
      </c>
      <c r="D47" s="27">
        <v>25000000</v>
      </c>
      <c r="E47" s="27">
        <v>0</v>
      </c>
      <c r="F47" s="28">
        <f t="shared" si="7"/>
        <v>0</v>
      </c>
    </row>
    <row r="48" spans="2:6" x14ac:dyDescent="0.25">
      <c r="B48" s="26" t="s">
        <v>20</v>
      </c>
      <c r="C48" s="27">
        <v>130313121</v>
      </c>
      <c r="D48" s="27">
        <f>2703263+130313121</f>
        <v>133016384</v>
      </c>
      <c r="E48" s="27">
        <v>579592</v>
      </c>
      <c r="F48" s="28">
        <f t="shared" si="0"/>
        <v>4.3572978197933872E-3</v>
      </c>
    </row>
    <row r="49" spans="2:6" x14ac:dyDescent="0.25">
      <c r="B49" s="26" t="s">
        <v>23</v>
      </c>
      <c r="C49" s="27">
        <v>0</v>
      </c>
      <c r="D49" s="27">
        <v>12520</v>
      </c>
      <c r="E49" s="27">
        <v>0</v>
      </c>
      <c r="F49" s="28">
        <f t="shared" si="0"/>
        <v>0</v>
      </c>
    </row>
    <row r="50" spans="2:6" x14ac:dyDescent="0.25">
      <c r="B50" s="26" t="s">
        <v>25</v>
      </c>
      <c r="C50" s="27">
        <v>10000000</v>
      </c>
      <c r="D50" s="27">
        <v>10000000</v>
      </c>
      <c r="E50" s="27">
        <v>0</v>
      </c>
      <c r="F50" s="28">
        <f t="shared" si="0"/>
        <v>0</v>
      </c>
    </row>
    <row r="51" spans="2:6" x14ac:dyDescent="0.25">
      <c r="B51" s="26" t="s">
        <v>21</v>
      </c>
      <c r="C51" s="27">
        <v>2828983</v>
      </c>
      <c r="D51" s="27">
        <v>8766361</v>
      </c>
      <c r="E51" s="27">
        <v>2633571</v>
      </c>
      <c r="F51" s="28">
        <f t="shared" si="0"/>
        <v>0.3004178130469416</v>
      </c>
    </row>
    <row r="52" spans="2:6" x14ac:dyDescent="0.25">
      <c r="B52" s="26" t="s">
        <v>22</v>
      </c>
      <c r="C52" s="27">
        <v>1224575999</v>
      </c>
      <c r="D52" s="27">
        <v>1225000553</v>
      </c>
      <c r="E52" s="27">
        <v>4661225</v>
      </c>
      <c r="F52" s="28">
        <f t="shared" si="0"/>
        <v>3.8050799149312712E-3</v>
      </c>
    </row>
    <row r="53" spans="2:6" x14ac:dyDescent="0.25">
      <c r="B53" s="5" t="s">
        <v>8</v>
      </c>
      <c r="C53" s="6">
        <f>+C41+C34+C32+C19+C16+C6</f>
        <v>3586631072</v>
      </c>
      <c r="D53" s="6">
        <f>+D41+D34+D32+D19+D16+D6</f>
        <v>3589239757</v>
      </c>
      <c r="E53" s="6">
        <f>+E41+E34+E32+E19+E16+E6</f>
        <v>121064573</v>
      </c>
      <c r="F53" s="9">
        <f t="shared" si="0"/>
        <v>3.372986515149648E-2</v>
      </c>
    </row>
    <row r="54" spans="2:6" x14ac:dyDescent="0.25">
      <c r="B54" s="1" t="s">
        <v>11</v>
      </c>
      <c r="C54" s="41"/>
      <c r="D54" s="41"/>
      <c r="E54" s="41"/>
    </row>
    <row r="55" spans="2:6" x14ac:dyDescent="0.25">
      <c r="C55" s="41"/>
      <c r="D55" s="41"/>
      <c r="E55" s="41"/>
      <c r="F55" s="4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42" t="s">
        <v>13</v>
      </c>
      <c r="C2" s="42"/>
      <c r="D2" s="42"/>
      <c r="E2" s="42"/>
      <c r="F2" s="42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12</v>
      </c>
      <c r="F5" s="14" t="s">
        <v>10</v>
      </c>
    </row>
    <row r="6" spans="2:6" x14ac:dyDescent="0.25">
      <c r="B6" s="3" t="s">
        <v>0</v>
      </c>
      <c r="C6" s="4">
        <f>SUM(C7:C15)</f>
        <v>1085351000</v>
      </c>
      <c r="D6" s="4">
        <f>SUM(D7:D15)</f>
        <v>1087192730</v>
      </c>
      <c r="E6" s="4">
        <f>SUM(E7:E15)</f>
        <v>54110594</v>
      </c>
      <c r="F6" s="7">
        <f t="shared" ref="F6:F28" si="0">E6/D6</f>
        <v>4.9770930679420566E-2</v>
      </c>
    </row>
    <row r="7" spans="2:6" x14ac:dyDescent="0.25">
      <c r="B7" s="15" t="s">
        <v>14</v>
      </c>
      <c r="C7" s="16">
        <v>842891</v>
      </c>
      <c r="D7" s="16">
        <v>1126706</v>
      </c>
      <c r="E7" s="16">
        <v>41426</v>
      </c>
      <c r="F7" s="33">
        <f t="shared" si="0"/>
        <v>3.6767355459188113E-2</v>
      </c>
    </row>
    <row r="8" spans="2:6" x14ac:dyDescent="0.25">
      <c r="B8" s="17" t="s">
        <v>15</v>
      </c>
      <c r="C8" s="18">
        <v>198156</v>
      </c>
      <c r="D8" s="18">
        <v>321916</v>
      </c>
      <c r="E8" s="18">
        <v>7686</v>
      </c>
      <c r="F8" s="34">
        <f t="shared" si="0"/>
        <v>2.3875793685309211E-2</v>
      </c>
    </row>
    <row r="9" spans="2:6" x14ac:dyDescent="0.25">
      <c r="B9" s="17" t="s">
        <v>16</v>
      </c>
      <c r="C9" s="18">
        <v>463129</v>
      </c>
      <c r="D9" s="18">
        <v>752647</v>
      </c>
      <c r="E9" s="18">
        <v>12936</v>
      </c>
      <c r="F9" s="34">
        <f t="shared" si="0"/>
        <v>1.7187340147506069E-2</v>
      </c>
    </row>
    <row r="10" spans="2:6" x14ac:dyDescent="0.25">
      <c r="B10" s="17" t="s">
        <v>17</v>
      </c>
      <c r="C10" s="18">
        <v>437071</v>
      </c>
      <c r="D10" s="18">
        <v>498951</v>
      </c>
      <c r="E10" s="18">
        <v>66206</v>
      </c>
      <c r="F10" s="34">
        <f t="shared" si="0"/>
        <v>0.13269038442652686</v>
      </c>
    </row>
    <row r="11" spans="2:6" x14ac:dyDescent="0.25">
      <c r="B11" s="17" t="s">
        <v>18</v>
      </c>
      <c r="C11" s="18">
        <v>4074129</v>
      </c>
      <c r="D11" s="18">
        <v>4221889</v>
      </c>
      <c r="E11" s="18">
        <v>277949</v>
      </c>
      <c r="F11" s="34">
        <f t="shared" si="0"/>
        <v>6.5835222100817908E-2</v>
      </c>
    </row>
    <row r="12" spans="2:6" x14ac:dyDescent="0.25">
      <c r="B12" s="17" t="s">
        <v>19</v>
      </c>
      <c r="C12" s="18">
        <v>176089</v>
      </c>
      <c r="D12" s="18">
        <v>249969</v>
      </c>
      <c r="E12" s="18">
        <v>2000</v>
      </c>
      <c r="F12" s="34">
        <f t="shared" si="0"/>
        <v>8.000992123023255E-3</v>
      </c>
    </row>
    <row r="13" spans="2:6" x14ac:dyDescent="0.25">
      <c r="B13" s="17" t="s">
        <v>20</v>
      </c>
      <c r="C13" s="18">
        <v>158679</v>
      </c>
      <c r="D13" s="18">
        <v>158679</v>
      </c>
      <c r="E13" s="18">
        <v>10590</v>
      </c>
      <c r="F13" s="34">
        <f t="shared" si="0"/>
        <v>6.6738509821715544E-2</v>
      </c>
    </row>
    <row r="14" spans="2:6" x14ac:dyDescent="0.25">
      <c r="B14" s="17" t="s">
        <v>21</v>
      </c>
      <c r="C14" s="18">
        <v>1059115588</v>
      </c>
      <c r="D14" s="18">
        <v>1059185576</v>
      </c>
      <c r="E14" s="18">
        <v>52028469</v>
      </c>
      <c r="F14" s="34">
        <f t="shared" si="0"/>
        <v>4.9121202345376348E-2</v>
      </c>
    </row>
    <row r="15" spans="2:6" x14ac:dyDescent="0.25">
      <c r="B15" s="17" t="s">
        <v>22</v>
      </c>
      <c r="C15" s="18">
        <v>19885268</v>
      </c>
      <c r="D15" s="18">
        <v>20676397</v>
      </c>
      <c r="E15" s="18">
        <v>1663332</v>
      </c>
      <c r="F15" s="34">
        <f t="shared" si="0"/>
        <v>8.0445930690922596E-2</v>
      </c>
    </row>
    <row r="16" spans="2:6" x14ac:dyDescent="0.25">
      <c r="B16" s="3" t="s">
        <v>1</v>
      </c>
      <c r="C16" s="4">
        <f>SUM(C17:C18)</f>
        <v>42671000</v>
      </c>
      <c r="D16" s="4">
        <f>SUM(D17:D18)</f>
        <v>43634072</v>
      </c>
      <c r="E16" s="4">
        <f>SUM(E17:E18)</f>
        <v>7691152</v>
      </c>
      <c r="F16" s="7">
        <f t="shared" si="0"/>
        <v>0.17626482350764788</v>
      </c>
    </row>
    <row r="17" spans="2:6" x14ac:dyDescent="0.25">
      <c r="B17" s="17" t="s">
        <v>21</v>
      </c>
      <c r="C17" s="18">
        <v>46000</v>
      </c>
      <c r="D17" s="18">
        <v>46000</v>
      </c>
      <c r="E17" s="18">
        <v>1026</v>
      </c>
      <c r="F17" s="34">
        <f t="shared" si="0"/>
        <v>2.2304347826086958E-2</v>
      </c>
    </row>
    <row r="18" spans="2:6" x14ac:dyDescent="0.25">
      <c r="B18" s="17" t="s">
        <v>22</v>
      </c>
      <c r="C18" s="18">
        <v>42625000</v>
      </c>
      <c r="D18" s="18">
        <v>43588072</v>
      </c>
      <c r="E18" s="18">
        <v>7690126</v>
      </c>
      <c r="F18" s="34">
        <f t="shared" si="0"/>
        <v>0.17642730332279896</v>
      </c>
    </row>
    <row r="19" spans="2:6" x14ac:dyDescent="0.25">
      <c r="B19" s="3" t="s">
        <v>2</v>
      </c>
      <c r="C19" s="4">
        <f>SUM(C20:C31)</f>
        <v>858000000</v>
      </c>
      <c r="D19" s="4">
        <f t="shared" ref="D19:E19" si="1">SUM(D20:D31)</f>
        <v>824726164</v>
      </c>
      <c r="E19" s="4">
        <f t="shared" si="1"/>
        <v>36718321</v>
      </c>
      <c r="F19" s="7">
        <f t="shared" si="0"/>
        <v>4.4521833552500223E-2</v>
      </c>
    </row>
    <row r="20" spans="2:6" x14ac:dyDescent="0.25">
      <c r="B20" s="15" t="s">
        <v>14</v>
      </c>
      <c r="C20" s="16">
        <v>250113812</v>
      </c>
      <c r="D20" s="16">
        <v>229205109</v>
      </c>
      <c r="E20" s="16">
        <v>23372228</v>
      </c>
      <c r="F20" s="33">
        <f t="shared" si="0"/>
        <v>0.10197079856540196</v>
      </c>
    </row>
    <row r="21" spans="2:6" x14ac:dyDescent="0.25">
      <c r="B21" s="17" t="s">
        <v>15</v>
      </c>
      <c r="C21" s="18">
        <v>36417742</v>
      </c>
      <c r="D21" s="18">
        <v>35929495</v>
      </c>
      <c r="E21" s="18">
        <v>71074</v>
      </c>
      <c r="F21" s="34">
        <f t="shared" si="0"/>
        <v>1.9781519333906586E-3</v>
      </c>
    </row>
    <row r="22" spans="2:6" x14ac:dyDescent="0.25">
      <c r="B22" s="17" t="s">
        <v>16</v>
      </c>
      <c r="C22" s="18">
        <v>85243599</v>
      </c>
      <c r="D22" s="18">
        <v>84319625</v>
      </c>
      <c r="E22" s="18">
        <v>2412568</v>
      </c>
      <c r="F22" s="34">
        <f t="shared" si="0"/>
        <v>2.8612176584039601E-2</v>
      </c>
    </row>
    <row r="23" spans="2:6" x14ac:dyDescent="0.25">
      <c r="B23" s="17" t="s">
        <v>17</v>
      </c>
      <c r="C23" s="18">
        <v>46280559</v>
      </c>
      <c r="D23" s="18">
        <v>46218679</v>
      </c>
      <c r="E23" s="18">
        <v>112741</v>
      </c>
      <c r="F23" s="34">
        <f t="shared" si="0"/>
        <v>2.4392951602965544E-3</v>
      </c>
    </row>
    <row r="24" spans="2:6" x14ac:dyDescent="0.25">
      <c r="B24" s="17" t="s">
        <v>18</v>
      </c>
      <c r="C24" s="18">
        <v>22139356</v>
      </c>
      <c r="D24" s="18">
        <v>21980046</v>
      </c>
      <c r="E24" s="18">
        <v>199470</v>
      </c>
      <c r="F24" s="34">
        <f t="shared" si="0"/>
        <v>9.0750492514892825E-3</v>
      </c>
    </row>
    <row r="25" spans="2:6" x14ac:dyDescent="0.25">
      <c r="B25" s="17" t="s">
        <v>19</v>
      </c>
      <c r="C25" s="18">
        <v>51949200</v>
      </c>
      <c r="D25" s="18">
        <v>51875320</v>
      </c>
      <c r="E25" s="18">
        <v>34994</v>
      </c>
      <c r="F25" s="34">
        <f t="shared" si="0"/>
        <v>6.7457897127188801E-4</v>
      </c>
    </row>
    <row r="26" spans="2:6" x14ac:dyDescent="0.25">
      <c r="B26" s="17" t="s">
        <v>20</v>
      </c>
      <c r="C26" s="18">
        <v>14262020</v>
      </c>
      <c r="D26" s="18">
        <v>12264620</v>
      </c>
      <c r="E26" s="18">
        <v>342731</v>
      </c>
      <c r="F26" s="34">
        <f t="shared" ref="F26" si="2">E26/D26</f>
        <v>2.7944689684637598E-2</v>
      </c>
    </row>
    <row r="27" spans="2:6" x14ac:dyDescent="0.25">
      <c r="B27" s="17" t="s">
        <v>23</v>
      </c>
      <c r="C27" s="18">
        <v>16335576</v>
      </c>
      <c r="D27" s="18">
        <v>16323056</v>
      </c>
      <c r="E27" s="18">
        <v>121995</v>
      </c>
      <c r="F27" s="34">
        <f t="shared" si="0"/>
        <v>7.4737843207791478E-3</v>
      </c>
    </row>
    <row r="28" spans="2:6" x14ac:dyDescent="0.25">
      <c r="B28" s="17" t="s">
        <v>24</v>
      </c>
      <c r="C28" s="18">
        <v>3033753</v>
      </c>
      <c r="D28" s="18">
        <v>3033753</v>
      </c>
      <c r="E28" s="18">
        <v>11517</v>
      </c>
      <c r="F28" s="34">
        <f t="shared" si="0"/>
        <v>3.796287964115734E-3</v>
      </c>
    </row>
    <row r="29" spans="2:6" x14ac:dyDescent="0.25">
      <c r="B29" s="17" t="s">
        <v>25</v>
      </c>
      <c r="C29" s="18">
        <v>2187333</v>
      </c>
      <c r="D29" s="18">
        <v>2187333</v>
      </c>
      <c r="E29" s="18">
        <v>0</v>
      </c>
      <c r="F29" s="34">
        <f t="shared" ref="F29:F53" si="3">E29/D29</f>
        <v>0</v>
      </c>
    </row>
    <row r="30" spans="2:6" x14ac:dyDescent="0.25">
      <c r="B30" s="17" t="s">
        <v>21</v>
      </c>
      <c r="C30" s="18">
        <v>119019149</v>
      </c>
      <c r="D30" s="18">
        <v>118894710</v>
      </c>
      <c r="E30" s="18">
        <v>7524181</v>
      </c>
      <c r="F30" s="34">
        <f t="shared" si="3"/>
        <v>6.3284405168236663E-2</v>
      </c>
    </row>
    <row r="31" spans="2:6" x14ac:dyDescent="0.25">
      <c r="B31" s="19" t="s">
        <v>22</v>
      </c>
      <c r="C31" s="20">
        <v>211017901</v>
      </c>
      <c r="D31" s="20">
        <v>202494418</v>
      </c>
      <c r="E31" s="20">
        <v>2514822</v>
      </c>
      <c r="F31" s="35">
        <f t="shared" si="3"/>
        <v>1.2419216415140885E-2</v>
      </c>
    </row>
    <row r="32" spans="2:6" x14ac:dyDescent="0.25">
      <c r="B32" s="3" t="s">
        <v>3</v>
      </c>
      <c r="C32" s="4">
        <f>+C33</f>
        <v>0</v>
      </c>
      <c r="D32" s="4">
        <f t="shared" ref="D32:E32" si="4">+D33</f>
        <v>0</v>
      </c>
      <c r="E32" s="4">
        <f t="shared" si="4"/>
        <v>0</v>
      </c>
      <c r="F32" s="7" t="e">
        <f t="shared" si="3"/>
        <v>#DIV/0!</v>
      </c>
    </row>
    <row r="33" spans="2:6" x14ac:dyDescent="0.25">
      <c r="B33" s="21"/>
      <c r="C33" s="22"/>
      <c r="D33" s="22"/>
      <c r="E33" s="22"/>
      <c r="F33" s="36" t="e">
        <f t="shared" si="3"/>
        <v>#DIV/0!</v>
      </c>
    </row>
    <row r="34" spans="2:6" x14ac:dyDescent="0.25">
      <c r="B34" s="3" t="s">
        <v>4</v>
      </c>
      <c r="C34" s="4">
        <f>+SUM(C35:C40)</f>
        <v>11225000</v>
      </c>
      <c r="D34" s="4">
        <f t="shared" ref="D34:E34" si="5">+SUM(D35:D40)</f>
        <v>35974959</v>
      </c>
      <c r="E34" s="4">
        <f t="shared" si="5"/>
        <v>12065522</v>
      </c>
      <c r="F34" s="7">
        <f t="shared" si="3"/>
        <v>0.33538667827251728</v>
      </c>
    </row>
    <row r="35" spans="2:6" x14ac:dyDescent="0.25">
      <c r="B35" s="15" t="s">
        <v>14</v>
      </c>
      <c r="C35" s="16">
        <v>777000</v>
      </c>
      <c r="D35" s="16">
        <v>21392988</v>
      </c>
      <c r="E35" s="16">
        <v>9260689</v>
      </c>
      <c r="F35" s="33">
        <f t="shared" si="3"/>
        <v>0.4328843170481842</v>
      </c>
    </row>
    <row r="36" spans="2:6" x14ac:dyDescent="0.25">
      <c r="B36" s="17" t="s">
        <v>15</v>
      </c>
      <c r="C36" s="18">
        <v>0</v>
      </c>
      <c r="D36" s="18">
        <v>364487</v>
      </c>
      <c r="E36" s="18">
        <v>0</v>
      </c>
      <c r="F36" s="34">
        <f t="shared" ref="F36:F37" si="6">E36/D36</f>
        <v>0</v>
      </c>
    </row>
    <row r="37" spans="2:6" x14ac:dyDescent="0.25">
      <c r="B37" s="17" t="s">
        <v>16</v>
      </c>
      <c r="C37" s="18">
        <v>0</v>
      </c>
      <c r="D37" s="18">
        <v>634456</v>
      </c>
      <c r="E37" s="18">
        <v>195143</v>
      </c>
      <c r="F37" s="34">
        <f t="shared" si="6"/>
        <v>0.30757530861084142</v>
      </c>
    </row>
    <row r="38" spans="2:6" x14ac:dyDescent="0.25">
      <c r="B38" s="17" t="s">
        <v>20</v>
      </c>
      <c r="C38" s="18">
        <v>0</v>
      </c>
      <c r="D38" s="18">
        <v>12000</v>
      </c>
      <c r="E38" s="18">
        <v>0</v>
      </c>
      <c r="F38" s="34">
        <f t="shared" si="3"/>
        <v>0</v>
      </c>
    </row>
    <row r="39" spans="2:6" x14ac:dyDescent="0.25">
      <c r="B39" s="17" t="s">
        <v>21</v>
      </c>
      <c r="C39" s="18">
        <v>23000</v>
      </c>
      <c r="D39" s="18">
        <v>1741284</v>
      </c>
      <c r="E39" s="18">
        <v>900</v>
      </c>
      <c r="F39" s="34">
        <f t="shared" si="3"/>
        <v>5.1685997229630547E-4</v>
      </c>
    </row>
    <row r="40" spans="2:6" x14ac:dyDescent="0.25">
      <c r="B40" s="17" t="s">
        <v>22</v>
      </c>
      <c r="C40" s="18">
        <v>10425000</v>
      </c>
      <c r="D40" s="18">
        <v>11829744</v>
      </c>
      <c r="E40" s="18">
        <v>2608790</v>
      </c>
      <c r="F40" s="34">
        <f t="shared" si="3"/>
        <v>0.22052801818872833</v>
      </c>
    </row>
    <row r="41" spans="2:6" x14ac:dyDescent="0.25">
      <c r="B41" s="3" t="s">
        <v>5</v>
      </c>
      <c r="C41" s="4">
        <f>+SUM(C42:C52)</f>
        <v>895883712</v>
      </c>
      <c r="D41" s="4">
        <f t="shared" ref="D41:E41" si="7">+SUM(D42:D52)</f>
        <v>902565859</v>
      </c>
      <c r="E41" s="4">
        <f t="shared" si="7"/>
        <v>7885938</v>
      </c>
      <c r="F41" s="7">
        <f t="shared" si="3"/>
        <v>8.7372438491494057E-3</v>
      </c>
    </row>
    <row r="42" spans="2:6" x14ac:dyDescent="0.25">
      <c r="B42" s="15" t="s">
        <v>14</v>
      </c>
      <c r="C42" s="16">
        <v>36020984</v>
      </c>
      <c r="D42" s="16">
        <v>36029884</v>
      </c>
      <c r="E42" s="16">
        <v>0</v>
      </c>
      <c r="F42" s="33">
        <f t="shared" si="3"/>
        <v>0</v>
      </c>
    </row>
    <row r="43" spans="2:6" x14ac:dyDescent="0.25">
      <c r="B43" s="17" t="s">
        <v>15</v>
      </c>
      <c r="C43" s="18">
        <v>36142526</v>
      </c>
      <c r="D43" s="18">
        <v>36142526</v>
      </c>
      <c r="E43" s="18">
        <v>0</v>
      </c>
      <c r="F43" s="34">
        <f t="shared" si="3"/>
        <v>0</v>
      </c>
    </row>
    <row r="44" spans="2:6" x14ac:dyDescent="0.25">
      <c r="B44" s="17" t="s">
        <v>16</v>
      </c>
      <c r="C44" s="18">
        <v>25000000</v>
      </c>
      <c r="D44" s="18">
        <v>25000000</v>
      </c>
      <c r="E44" s="18">
        <v>0</v>
      </c>
      <c r="F44" s="34">
        <f t="shared" si="3"/>
        <v>0</v>
      </c>
    </row>
    <row r="45" spans="2:6" x14ac:dyDescent="0.25">
      <c r="B45" s="17" t="s">
        <v>17</v>
      </c>
      <c r="C45" s="18">
        <v>25000000</v>
      </c>
      <c r="D45" s="18">
        <v>25000000</v>
      </c>
      <c r="E45" s="18">
        <v>0</v>
      </c>
      <c r="F45" s="34">
        <f t="shared" ref="F45:F47" si="8">E45/D45</f>
        <v>0</v>
      </c>
    </row>
    <row r="46" spans="2:6" x14ac:dyDescent="0.25">
      <c r="B46" s="17" t="s">
        <v>18</v>
      </c>
      <c r="C46" s="18">
        <v>15000000</v>
      </c>
      <c r="D46" s="18">
        <v>15011550</v>
      </c>
      <c r="E46" s="18">
        <v>11550</v>
      </c>
      <c r="F46" s="34">
        <f t="shared" si="8"/>
        <v>7.6940755618174004E-4</v>
      </c>
    </row>
    <row r="47" spans="2:6" x14ac:dyDescent="0.25">
      <c r="B47" s="17" t="s">
        <v>19</v>
      </c>
      <c r="C47" s="18">
        <v>25000000</v>
      </c>
      <c r="D47" s="18">
        <v>25000000</v>
      </c>
      <c r="E47" s="18">
        <v>0</v>
      </c>
      <c r="F47" s="34">
        <f t="shared" si="8"/>
        <v>0</v>
      </c>
    </row>
    <row r="48" spans="2:6" x14ac:dyDescent="0.25">
      <c r="B48" s="17" t="s">
        <v>20</v>
      </c>
      <c r="C48" s="18">
        <v>0</v>
      </c>
      <c r="D48" s="18">
        <v>1985400</v>
      </c>
      <c r="E48" s="18">
        <v>579592</v>
      </c>
      <c r="F48" s="34">
        <f t="shared" si="3"/>
        <v>0.29192706759343207</v>
      </c>
    </row>
    <row r="49" spans="2:6" x14ac:dyDescent="0.25">
      <c r="B49" s="17" t="s">
        <v>23</v>
      </c>
      <c r="C49" s="18">
        <v>0</v>
      </c>
      <c r="D49" s="18">
        <v>12520</v>
      </c>
      <c r="E49" s="18">
        <v>0</v>
      </c>
      <c r="F49" s="34">
        <f t="shared" si="3"/>
        <v>0</v>
      </c>
    </row>
    <row r="50" spans="2:6" x14ac:dyDescent="0.25">
      <c r="B50" s="17" t="s">
        <v>25</v>
      </c>
      <c r="C50" s="18">
        <v>10000000</v>
      </c>
      <c r="D50" s="18">
        <v>10000000</v>
      </c>
      <c r="E50" s="18">
        <v>0</v>
      </c>
      <c r="F50" s="34">
        <f t="shared" si="3"/>
        <v>0</v>
      </c>
    </row>
    <row r="51" spans="2:6" x14ac:dyDescent="0.25">
      <c r="B51" s="17" t="s">
        <v>21</v>
      </c>
      <c r="C51" s="18">
        <v>0</v>
      </c>
      <c r="D51" s="18">
        <v>3810515</v>
      </c>
      <c r="E51" s="18">
        <v>2633571</v>
      </c>
      <c r="F51" s="34">
        <f t="shared" si="3"/>
        <v>0.69113256344614837</v>
      </c>
    </row>
    <row r="52" spans="2:6" x14ac:dyDescent="0.25">
      <c r="B52" s="17" t="s">
        <v>22</v>
      </c>
      <c r="C52" s="18">
        <v>723720202</v>
      </c>
      <c r="D52" s="18">
        <v>724573464</v>
      </c>
      <c r="E52" s="18">
        <v>4661225</v>
      </c>
      <c r="F52" s="34">
        <f t="shared" si="3"/>
        <v>6.4330605957714183E-3</v>
      </c>
    </row>
    <row r="53" spans="2:6" x14ac:dyDescent="0.25">
      <c r="B53" s="5" t="s">
        <v>8</v>
      </c>
      <c r="C53" s="6">
        <f>+C41+C34+C32+C19+C16+C6</f>
        <v>2893130712</v>
      </c>
      <c r="D53" s="6">
        <f>+D41+D34+D32+D19+D16+D6</f>
        <v>2894093784</v>
      </c>
      <c r="E53" s="6">
        <f>+E41+E34+E32+E19+E16+E6</f>
        <v>118471527</v>
      </c>
      <c r="F53" s="9">
        <f t="shared" si="3"/>
        <v>4.0935621248685834E-2</v>
      </c>
    </row>
    <row r="54" spans="2:6" x14ac:dyDescent="0.25">
      <c r="B54" s="1" t="s">
        <v>11</v>
      </c>
      <c r="C54" s="13"/>
      <c r="D54" s="13"/>
      <c r="E54" s="13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42" t="s">
        <v>13</v>
      </c>
      <c r="C2" s="42"/>
      <c r="D2" s="42"/>
      <c r="E2" s="42"/>
      <c r="F2" s="42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12</v>
      </c>
      <c r="F5" s="14" t="s">
        <v>10</v>
      </c>
    </row>
    <row r="6" spans="2:6" x14ac:dyDescent="0.25">
      <c r="B6" s="3" t="s">
        <v>0</v>
      </c>
      <c r="C6" s="4">
        <f>SUM(C7:C7)</f>
        <v>200000</v>
      </c>
      <c r="D6" s="4">
        <f>SUM(D7:D7)</f>
        <v>200000</v>
      </c>
      <c r="E6" s="4">
        <f>SUM(E7:E7)</f>
        <v>0</v>
      </c>
      <c r="F6" s="7">
        <f t="shared" ref="F6:F28" si="0">E6/D6</f>
        <v>0</v>
      </c>
    </row>
    <row r="7" spans="2:6" x14ac:dyDescent="0.25">
      <c r="B7" s="43" t="s">
        <v>26</v>
      </c>
      <c r="C7" s="20">
        <v>200000</v>
      </c>
      <c r="D7" s="20">
        <v>200000</v>
      </c>
      <c r="E7" s="20">
        <v>0</v>
      </c>
      <c r="F7" s="39">
        <f t="shared" si="0"/>
        <v>0</v>
      </c>
    </row>
    <row r="8" spans="2:6" x14ac:dyDescent="0.25">
      <c r="B8" s="3" t="s">
        <v>1</v>
      </c>
      <c r="C8" s="4">
        <f>SUM(C9:C9)</f>
        <v>850000</v>
      </c>
      <c r="D8" s="4">
        <f>SUM(D9:D9)</f>
        <v>850000</v>
      </c>
      <c r="E8" s="4">
        <f>SUM(E9:E9)</f>
        <v>0</v>
      </c>
      <c r="F8" s="7">
        <f t="shared" si="0"/>
        <v>0</v>
      </c>
    </row>
    <row r="9" spans="2:6" x14ac:dyDescent="0.25">
      <c r="B9" s="43" t="s">
        <v>27</v>
      </c>
      <c r="C9" s="20">
        <v>850000</v>
      </c>
      <c r="D9" s="20">
        <v>850000</v>
      </c>
      <c r="E9" s="20">
        <v>0</v>
      </c>
      <c r="F9" s="39">
        <f t="shared" si="0"/>
        <v>0</v>
      </c>
    </row>
    <row r="10" spans="2:6" x14ac:dyDescent="0.25">
      <c r="B10" s="3" t="s">
        <v>2</v>
      </c>
      <c r="C10" s="4">
        <f>+SUM(C11:C21)</f>
        <v>55553676</v>
      </c>
      <c r="D10" s="4">
        <f>+SUM(D11:D21)</f>
        <v>57340370</v>
      </c>
      <c r="E10" s="4">
        <f>+SUM(E11:E21)</f>
        <v>2583796</v>
      </c>
      <c r="F10" s="7">
        <f t="shared" si="0"/>
        <v>4.5060678889933918E-2</v>
      </c>
    </row>
    <row r="11" spans="2:6" x14ac:dyDescent="0.25">
      <c r="B11" s="15" t="s">
        <v>14</v>
      </c>
      <c r="C11" s="16">
        <v>6000</v>
      </c>
      <c r="D11" s="16">
        <v>32500</v>
      </c>
      <c r="E11" s="16">
        <v>0</v>
      </c>
      <c r="F11" s="37">
        <f t="shared" si="0"/>
        <v>0</v>
      </c>
    </row>
    <row r="12" spans="2:6" x14ac:dyDescent="0.25">
      <c r="B12" s="17" t="s">
        <v>15</v>
      </c>
      <c r="C12" s="18">
        <v>7500</v>
      </c>
      <c r="D12" s="18">
        <v>23000</v>
      </c>
      <c r="E12" s="18">
        <v>0</v>
      </c>
      <c r="F12" s="38">
        <f t="shared" si="0"/>
        <v>0</v>
      </c>
    </row>
    <row r="13" spans="2:6" x14ac:dyDescent="0.25">
      <c r="B13" s="17" t="s">
        <v>16</v>
      </c>
      <c r="C13" s="18">
        <v>4500</v>
      </c>
      <c r="D13" s="18">
        <v>22500</v>
      </c>
      <c r="E13" s="18">
        <v>0</v>
      </c>
      <c r="F13" s="38">
        <f t="shared" si="0"/>
        <v>0</v>
      </c>
    </row>
    <row r="14" spans="2:6" x14ac:dyDescent="0.25">
      <c r="B14" s="17" t="s">
        <v>17</v>
      </c>
      <c r="C14" s="18">
        <v>6000</v>
      </c>
      <c r="D14" s="18">
        <v>11938521</v>
      </c>
      <c r="E14" s="18">
        <v>0</v>
      </c>
      <c r="F14" s="38">
        <f t="shared" si="0"/>
        <v>0</v>
      </c>
    </row>
    <row r="15" spans="2:6" x14ac:dyDescent="0.25">
      <c r="B15" s="17" t="s">
        <v>18</v>
      </c>
      <c r="C15" s="18">
        <v>4500</v>
      </c>
      <c r="D15" s="18">
        <v>12000</v>
      </c>
      <c r="E15" s="18">
        <v>0</v>
      </c>
      <c r="F15" s="38">
        <f t="shared" si="0"/>
        <v>0</v>
      </c>
    </row>
    <row r="16" spans="2:6" x14ac:dyDescent="0.25">
      <c r="B16" s="17" t="s">
        <v>19</v>
      </c>
      <c r="C16" s="18">
        <v>4500</v>
      </c>
      <c r="D16" s="18">
        <v>14000</v>
      </c>
      <c r="E16" s="18">
        <v>0</v>
      </c>
      <c r="F16" s="38">
        <f t="shared" si="0"/>
        <v>0</v>
      </c>
    </row>
    <row r="17" spans="2:6" x14ac:dyDescent="0.25">
      <c r="B17" s="17" t="s">
        <v>20</v>
      </c>
      <c r="C17" s="18">
        <v>3000</v>
      </c>
      <c r="D17" s="18">
        <v>8000</v>
      </c>
      <c r="E17" s="18">
        <v>0</v>
      </c>
      <c r="F17" s="38">
        <f t="shared" si="0"/>
        <v>0</v>
      </c>
    </row>
    <row r="18" spans="2:6" x14ac:dyDescent="0.25">
      <c r="B18" s="17" t="s">
        <v>24</v>
      </c>
      <c r="C18" s="18">
        <v>1500</v>
      </c>
      <c r="D18" s="18">
        <v>4000</v>
      </c>
      <c r="E18" s="18">
        <v>0</v>
      </c>
      <c r="F18" s="38">
        <f t="shared" si="0"/>
        <v>0</v>
      </c>
    </row>
    <row r="19" spans="2:6" x14ac:dyDescent="0.25">
      <c r="B19" s="17" t="s">
        <v>25</v>
      </c>
      <c r="C19" s="18">
        <v>3000</v>
      </c>
      <c r="D19" s="18">
        <v>8000</v>
      </c>
      <c r="E19" s="18">
        <v>0</v>
      </c>
      <c r="F19" s="38">
        <f t="shared" si="0"/>
        <v>0</v>
      </c>
    </row>
    <row r="20" spans="2:6" x14ac:dyDescent="0.25">
      <c r="B20" s="17" t="s">
        <v>21</v>
      </c>
      <c r="C20" s="18">
        <v>14855545</v>
      </c>
      <c r="D20" s="18">
        <v>21550718</v>
      </c>
      <c r="E20" s="18">
        <v>352700</v>
      </c>
      <c r="F20" s="38">
        <f t="shared" si="0"/>
        <v>1.6366044045493053E-2</v>
      </c>
    </row>
    <row r="21" spans="2:6" x14ac:dyDescent="0.25">
      <c r="B21" s="17" t="s">
        <v>22</v>
      </c>
      <c r="C21" s="18">
        <v>40657631</v>
      </c>
      <c r="D21" s="18">
        <v>23727131</v>
      </c>
      <c r="E21" s="18">
        <v>2231096</v>
      </c>
      <c r="F21" s="38">
        <f t="shared" si="0"/>
        <v>9.4031427567032866E-2</v>
      </c>
    </row>
    <row r="22" spans="2:6" x14ac:dyDescent="0.25">
      <c r="B22" s="3" t="s">
        <v>4</v>
      </c>
      <c r="C22" s="4">
        <f>+SUM(C23:C24)</f>
        <v>2898783</v>
      </c>
      <c r="D22" s="4">
        <f>+SUM(D23:D24)</f>
        <v>313934</v>
      </c>
      <c r="E22" s="4">
        <f>+SUM(E23:E24)</f>
        <v>0</v>
      </c>
      <c r="F22" s="7">
        <f t="shared" si="0"/>
        <v>0</v>
      </c>
    </row>
    <row r="23" spans="2:6" x14ac:dyDescent="0.25">
      <c r="B23" s="15" t="s">
        <v>21</v>
      </c>
      <c r="C23" s="16">
        <v>2605453</v>
      </c>
      <c r="D23" s="16">
        <v>313934</v>
      </c>
      <c r="E23" s="16">
        <v>0</v>
      </c>
      <c r="F23" s="37">
        <f t="shared" si="0"/>
        <v>0</v>
      </c>
    </row>
    <row r="24" spans="2:6" x14ac:dyDescent="0.25">
      <c r="B24" s="17" t="s">
        <v>22</v>
      </c>
      <c r="C24" s="18">
        <v>293330</v>
      </c>
      <c r="D24" s="18">
        <v>0</v>
      </c>
      <c r="E24" s="18">
        <v>0</v>
      </c>
      <c r="F24" s="38" t="e">
        <f t="shared" si="0"/>
        <v>#DIV/0!</v>
      </c>
    </row>
    <row r="25" spans="2:6" x14ac:dyDescent="0.25">
      <c r="B25" s="3" t="s">
        <v>5</v>
      </c>
      <c r="C25" s="4">
        <f>+SUM(C26:C27)</f>
        <v>3283023</v>
      </c>
      <c r="D25" s="4">
        <f>+SUM(D26:D27)</f>
        <v>4981178</v>
      </c>
      <c r="E25" s="4">
        <f>+SUM(E26:E27)</f>
        <v>0</v>
      </c>
      <c r="F25" s="7">
        <f t="shared" si="0"/>
        <v>0</v>
      </c>
    </row>
    <row r="26" spans="2:6" x14ac:dyDescent="0.25">
      <c r="B26" s="17" t="s">
        <v>21</v>
      </c>
      <c r="C26" s="18">
        <v>2828983</v>
      </c>
      <c r="D26" s="18">
        <v>4955846</v>
      </c>
      <c r="E26" s="18">
        <v>0</v>
      </c>
      <c r="F26" s="38">
        <f t="shared" si="0"/>
        <v>0</v>
      </c>
    </row>
    <row r="27" spans="2:6" x14ac:dyDescent="0.25">
      <c r="B27" s="17" t="s">
        <v>22</v>
      </c>
      <c r="C27" s="18">
        <v>454040</v>
      </c>
      <c r="D27" s="18">
        <v>25332</v>
      </c>
      <c r="E27" s="18">
        <v>0</v>
      </c>
      <c r="F27" s="38">
        <f t="shared" si="0"/>
        <v>0</v>
      </c>
    </row>
    <row r="28" spans="2:6" x14ac:dyDescent="0.25">
      <c r="B28" s="5" t="s">
        <v>8</v>
      </c>
      <c r="C28" s="6">
        <f>+C25+C22+C10+C8+C6</f>
        <v>62785482</v>
      </c>
      <c r="D28" s="6">
        <f>+D25+D22+D10+D8+D6</f>
        <v>63685482</v>
      </c>
      <c r="E28" s="6">
        <f>+E25+E22+E10+E8+E6</f>
        <v>2583796</v>
      </c>
      <c r="F28" s="9">
        <f t="shared" si="0"/>
        <v>4.0571193290175618E-2</v>
      </c>
    </row>
    <row r="29" spans="2:6" x14ac:dyDescent="0.25">
      <c r="B29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/>
  </sheetViews>
  <sheetFormatPr baseColWidth="10" defaultRowHeight="15" x14ac:dyDescent="0.25"/>
  <cols>
    <col min="2" max="2" width="68.140625" customWidth="1"/>
    <col min="5" max="5" width="13.42578125" customWidth="1"/>
  </cols>
  <sheetData>
    <row r="2" spans="2:6" ht="70.5" customHeight="1" x14ac:dyDescent="0.25">
      <c r="B2" s="42" t="s">
        <v>13</v>
      </c>
      <c r="C2" s="42"/>
      <c r="D2" s="42"/>
      <c r="E2" s="42"/>
      <c r="F2" s="42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12</v>
      </c>
      <c r="F5" s="14" t="s">
        <v>10</v>
      </c>
    </row>
    <row r="6" spans="2:6" x14ac:dyDescent="0.25">
      <c r="B6" s="3" t="s">
        <v>5</v>
      </c>
      <c r="C6" s="4">
        <f>+SUM(C7:C8)</f>
        <v>630714878</v>
      </c>
      <c r="D6" s="4">
        <f t="shared" ref="D6:E6" si="0">+SUM(D7:D8)</f>
        <v>630714878</v>
      </c>
      <c r="E6" s="4">
        <f t="shared" si="0"/>
        <v>0</v>
      </c>
      <c r="F6" s="7">
        <f>E6/D6</f>
        <v>0</v>
      </c>
    </row>
    <row r="7" spans="2:6" x14ac:dyDescent="0.25">
      <c r="B7" s="44" t="s">
        <v>29</v>
      </c>
      <c r="C7" s="16">
        <v>130313121</v>
      </c>
      <c r="D7" s="16">
        <v>130313121</v>
      </c>
      <c r="E7" s="16">
        <v>0</v>
      </c>
      <c r="F7" s="37">
        <f>E7/D7</f>
        <v>0</v>
      </c>
    </row>
    <row r="8" spans="2:6" x14ac:dyDescent="0.25">
      <c r="B8" s="19" t="s">
        <v>28</v>
      </c>
      <c r="C8" s="20">
        <v>500401757</v>
      </c>
      <c r="D8" s="20">
        <v>500401757</v>
      </c>
      <c r="E8" s="20">
        <v>0</v>
      </c>
      <c r="F8" s="39">
        <f>E8/D8</f>
        <v>0</v>
      </c>
    </row>
    <row r="9" spans="2:6" x14ac:dyDescent="0.25">
      <c r="B9" s="5" t="s">
        <v>8</v>
      </c>
      <c r="C9" s="6">
        <f>+C6</f>
        <v>630714878</v>
      </c>
      <c r="D9" s="6">
        <f t="shared" ref="D9:E9" si="1">+D6</f>
        <v>630714878</v>
      </c>
      <c r="E9" s="6">
        <f t="shared" si="1"/>
        <v>0</v>
      </c>
      <c r="F9" s="9">
        <f>E9/D9</f>
        <v>0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workbookViewId="0">
      <selection activeCell="E8" sqref="E8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42" t="s">
        <v>13</v>
      </c>
      <c r="C2" s="42"/>
      <c r="D2" s="42"/>
      <c r="E2" s="42"/>
      <c r="F2" s="42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12</v>
      </c>
      <c r="F5" s="14" t="s">
        <v>10</v>
      </c>
    </row>
    <row r="6" spans="2:6" x14ac:dyDescent="0.25">
      <c r="B6" s="3" t="s">
        <v>2</v>
      </c>
      <c r="C6" s="4">
        <f>+C7</f>
        <v>0</v>
      </c>
      <c r="D6" s="4">
        <f>+D7</f>
        <v>27750</v>
      </c>
      <c r="E6" s="4">
        <f>+E7</f>
        <v>9250</v>
      </c>
      <c r="F6" s="7">
        <f t="shared" ref="F6:F10" si="0">E6/D6</f>
        <v>0.33333333333333331</v>
      </c>
    </row>
    <row r="7" spans="2:6" x14ac:dyDescent="0.25">
      <c r="B7" s="45" t="s">
        <v>30</v>
      </c>
      <c r="C7" s="18">
        <v>0</v>
      </c>
      <c r="D7" s="18">
        <v>27750</v>
      </c>
      <c r="E7" s="18">
        <v>9250</v>
      </c>
      <c r="F7" s="38">
        <f t="shared" si="0"/>
        <v>0.33333333333333331</v>
      </c>
    </row>
    <row r="8" spans="2:6" x14ac:dyDescent="0.25">
      <c r="B8" s="3" t="s">
        <v>5</v>
      </c>
      <c r="C8" s="4">
        <f>+C9</f>
        <v>0</v>
      </c>
      <c r="D8" s="4">
        <f>+D9</f>
        <v>717863</v>
      </c>
      <c r="E8" s="4">
        <f>+E9</f>
        <v>0</v>
      </c>
      <c r="F8" s="7">
        <f t="shared" si="0"/>
        <v>0</v>
      </c>
    </row>
    <row r="9" spans="2:6" x14ac:dyDescent="0.25">
      <c r="B9" s="46" t="s">
        <v>29</v>
      </c>
      <c r="C9" s="16">
        <v>0</v>
      </c>
      <c r="D9" s="16">
        <v>717863</v>
      </c>
      <c r="E9" s="16">
        <v>0</v>
      </c>
      <c r="F9" s="37">
        <f t="shared" si="0"/>
        <v>0</v>
      </c>
    </row>
    <row r="10" spans="2:6" x14ac:dyDescent="0.25">
      <c r="B10" s="5" t="s">
        <v>8</v>
      </c>
      <c r="C10" s="6">
        <f>+C8+C6</f>
        <v>0</v>
      </c>
      <c r="D10" s="6">
        <f>+D8+D6</f>
        <v>745613</v>
      </c>
      <c r="E10" s="6">
        <f>+E8+E6</f>
        <v>9250</v>
      </c>
      <c r="F10" s="9">
        <f t="shared" si="0"/>
        <v>1.2405899575248822E-2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42" t="s">
        <v>13</v>
      </c>
      <c r="C2" s="42"/>
      <c r="D2" s="42"/>
      <c r="E2" s="42"/>
      <c r="F2" s="42"/>
    </row>
    <row r="5" spans="2:6" ht="38.25" x14ac:dyDescent="0.25">
      <c r="B5" s="10" t="s">
        <v>9</v>
      </c>
      <c r="C5" s="10" t="s">
        <v>6</v>
      </c>
      <c r="D5" s="10" t="s">
        <v>7</v>
      </c>
      <c r="E5" s="14" t="s">
        <v>12</v>
      </c>
      <c r="F5" s="14" t="s">
        <v>10</v>
      </c>
    </row>
    <row r="6" spans="2:6" x14ac:dyDescent="0.25">
      <c r="B6" s="3" t="s">
        <v>5</v>
      </c>
      <c r="C6" s="4">
        <f>+C7</f>
        <v>0</v>
      </c>
      <c r="D6" s="4">
        <f t="shared" ref="D6:E6" si="0">+D7</f>
        <v>0</v>
      </c>
      <c r="E6" s="4">
        <f t="shared" si="0"/>
        <v>0</v>
      </c>
      <c r="F6" s="7" t="e">
        <f t="shared" ref="F6:F8" si="1">E6/D6</f>
        <v>#DIV/0!</v>
      </c>
    </row>
    <row r="7" spans="2:6" x14ac:dyDescent="0.25">
      <c r="B7" s="40"/>
      <c r="C7" s="16"/>
      <c r="D7" s="16"/>
      <c r="E7" s="16"/>
      <c r="F7" s="37" t="e">
        <f t="shared" si="1"/>
        <v>#DIV/0!</v>
      </c>
    </row>
    <row r="8" spans="2:6" x14ac:dyDescent="0.25">
      <c r="B8" s="5" t="s">
        <v>8</v>
      </c>
      <c r="C8" s="6">
        <f>+C6</f>
        <v>0</v>
      </c>
      <c r="D8" s="6">
        <f t="shared" ref="D8:E8" si="2">+D6</f>
        <v>0</v>
      </c>
      <c r="E8" s="6">
        <f t="shared" si="2"/>
        <v>0</v>
      </c>
      <c r="F8" s="9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RD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2016-02-17T22:43:10Z</dcterms:modified>
</cp:coreProperties>
</file>