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AppData\Local\Microsoft\Windows\INetCache\Content.Outlook\6HZTKZAQ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DYT!$B$2:$F$11</definedName>
    <definedName name="_xlnm.Print_Area" localSheetId="5">RD!$B$2:$F$9</definedName>
    <definedName name="_xlnm.Print_Area" localSheetId="2">RDR!$B$2:$F$33</definedName>
    <definedName name="_xlnm.Print_Area" localSheetId="1">RO!$B$2:$F$55</definedName>
    <definedName name="_xlnm.Print_Area" localSheetId="3">ROOC!$B$2:$F$11</definedName>
    <definedName name="_xlnm.Print_Area" localSheetId="0">'TODA FUENTE'!$B$2:$F$57</definedName>
  </definedNames>
  <calcPr calcId="152511"/>
</workbook>
</file>

<file path=xl/calcChain.xml><?xml version="1.0" encoding="utf-8"?>
<calcChain xmlns="http://schemas.openxmlformats.org/spreadsheetml/2006/main">
  <c r="F7" i="4" l="1"/>
  <c r="F26" i="3"/>
  <c r="F23" i="3"/>
  <c r="F47" i="2"/>
  <c r="F49" i="1"/>
  <c r="E32" i="1"/>
  <c r="D32" i="1"/>
  <c r="C32" i="1"/>
  <c r="F35" i="1"/>
  <c r="F34" i="1"/>
  <c r="E8" i="6" l="1"/>
  <c r="D8" i="6"/>
  <c r="C8" i="6"/>
  <c r="F7" i="6"/>
  <c r="E6" i="6"/>
  <c r="D6" i="6"/>
  <c r="C6" i="6"/>
  <c r="C42" i="2"/>
  <c r="C54" i="2" s="1"/>
  <c r="F38" i="2"/>
  <c r="D42" i="2"/>
  <c r="D54" i="2" s="1"/>
  <c r="F27" i="2"/>
  <c r="C32" i="2"/>
  <c r="D32" i="2"/>
  <c r="F6" i="6" l="1"/>
  <c r="F8" i="6"/>
  <c r="F53" i="2"/>
  <c r="F52" i="2"/>
  <c r="F51" i="2"/>
  <c r="F50" i="2"/>
  <c r="F49" i="2"/>
  <c r="F48" i="2"/>
  <c r="F46" i="2"/>
  <c r="F45" i="2"/>
  <c r="F44" i="2"/>
  <c r="F43" i="2"/>
  <c r="F41" i="2"/>
  <c r="F40" i="2"/>
  <c r="F39" i="2"/>
  <c r="F37" i="2"/>
  <c r="F36" i="2"/>
  <c r="F35" i="2"/>
  <c r="F33" i="2"/>
  <c r="F31" i="2"/>
  <c r="F30" i="2"/>
  <c r="F29" i="2"/>
  <c r="F28" i="2"/>
  <c r="F26" i="2"/>
  <c r="F25" i="2"/>
  <c r="F24" i="2"/>
  <c r="F23" i="2"/>
  <c r="F22" i="2"/>
  <c r="F21" i="2"/>
  <c r="F20" i="2"/>
  <c r="F18" i="2"/>
  <c r="F17" i="2"/>
  <c r="F15" i="2"/>
  <c r="F14" i="2"/>
  <c r="F13" i="2"/>
  <c r="F12" i="2"/>
  <c r="F11" i="2"/>
  <c r="F10" i="2"/>
  <c r="F9" i="2"/>
  <c r="F8" i="2"/>
  <c r="F7" i="2"/>
  <c r="F55" i="1"/>
  <c r="F53" i="1"/>
  <c r="F52" i="1"/>
  <c r="F51" i="1"/>
  <c r="F50" i="1"/>
  <c r="F48" i="1"/>
  <c r="F47" i="1"/>
  <c r="F46" i="1"/>
  <c r="F45" i="1"/>
  <c r="F43" i="1"/>
  <c r="F42" i="1"/>
  <c r="F41" i="1"/>
  <c r="F40" i="1"/>
  <c r="F39" i="1"/>
  <c r="F38" i="1"/>
  <c r="F37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5" i="1"/>
  <c r="F14" i="1"/>
  <c r="F13" i="1"/>
  <c r="F12" i="1"/>
  <c r="F11" i="1"/>
  <c r="F10" i="1"/>
  <c r="F9" i="1"/>
  <c r="F8" i="1"/>
  <c r="F7" i="1"/>
  <c r="F54" i="1" l="1"/>
  <c r="F32" i="1"/>
  <c r="C36" i="1" l="1"/>
  <c r="D36" i="1"/>
  <c r="E36" i="1"/>
  <c r="F36" i="1" l="1"/>
  <c r="E8" i="5" l="1"/>
  <c r="D8" i="5"/>
  <c r="C8" i="5"/>
  <c r="E6" i="5"/>
  <c r="D6" i="5"/>
  <c r="C6" i="5"/>
  <c r="E44" i="1"/>
  <c r="D44" i="1"/>
  <c r="E16" i="1"/>
  <c r="F16" i="1" s="1"/>
  <c r="D16" i="1"/>
  <c r="C16" i="1"/>
  <c r="C44" i="1"/>
  <c r="C19" i="1"/>
  <c r="D19" i="1"/>
  <c r="E19" i="1"/>
  <c r="F44" i="1" l="1"/>
  <c r="C10" i="5"/>
  <c r="D10" i="5"/>
  <c r="F19" i="1"/>
  <c r="E10" i="5"/>
  <c r="E8" i="4"/>
  <c r="D8" i="4"/>
  <c r="C8" i="4"/>
  <c r="E28" i="3"/>
  <c r="D28" i="3"/>
  <c r="C28" i="3"/>
  <c r="E24" i="3"/>
  <c r="D24" i="3"/>
  <c r="D22" i="3" s="1"/>
  <c r="C24" i="3"/>
  <c r="C22" i="3" s="1"/>
  <c r="E10" i="3"/>
  <c r="D10" i="3"/>
  <c r="C10" i="3"/>
  <c r="E8" i="3"/>
  <c r="D8" i="3"/>
  <c r="C8" i="3"/>
  <c r="E6" i="3"/>
  <c r="D6" i="3"/>
  <c r="C6" i="3"/>
  <c r="E42" i="2"/>
  <c r="E34" i="2"/>
  <c r="D34" i="2"/>
  <c r="C34" i="2"/>
  <c r="E32" i="2"/>
  <c r="F32" i="2" s="1"/>
  <c r="E19" i="2"/>
  <c r="D19" i="2"/>
  <c r="C19" i="2"/>
  <c r="E16" i="2"/>
  <c r="D16" i="2"/>
  <c r="C16" i="2"/>
  <c r="E6" i="2"/>
  <c r="D6" i="2"/>
  <c r="C6" i="2"/>
  <c r="E6" i="1"/>
  <c r="D6" i="1"/>
  <c r="D56" i="1" s="1"/>
  <c r="C6" i="1"/>
  <c r="C56" i="1" s="1"/>
  <c r="C6" i="4" l="1"/>
  <c r="C10" i="4" s="1"/>
  <c r="D6" i="4"/>
  <c r="D10" i="4" s="1"/>
  <c r="E6" i="4"/>
  <c r="D32" i="3"/>
  <c r="C32" i="3"/>
  <c r="E22" i="3"/>
  <c r="F22" i="3" s="1"/>
  <c r="F42" i="2"/>
  <c r="E54" i="2"/>
  <c r="F6" i="2"/>
  <c r="F10" i="5"/>
  <c r="F6" i="1"/>
  <c r="F19" i="2"/>
  <c r="F34" i="2"/>
  <c r="F16" i="2"/>
  <c r="E56" i="1"/>
  <c r="F56" i="1" s="1"/>
  <c r="F9" i="5"/>
  <c r="F8" i="5"/>
  <c r="F7" i="5"/>
  <c r="F6" i="5"/>
  <c r="F9" i="4"/>
  <c r="F8" i="4"/>
  <c r="F31" i="3"/>
  <c r="F30" i="3"/>
  <c r="F29" i="3"/>
  <c r="F28" i="3"/>
  <c r="F27" i="3"/>
  <c r="F25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6" i="4" l="1"/>
  <c r="E10" i="4"/>
  <c r="F10" i="4" s="1"/>
  <c r="E32" i="3"/>
  <c r="F32" i="3" s="1"/>
  <c r="F54" i="2"/>
</calcChain>
</file>

<file path=xl/sharedStrings.xml><?xml version="1.0" encoding="utf-8"?>
<sst xmlns="http://schemas.openxmlformats.org/spreadsheetml/2006/main" count="181" uniqueCount="26">
  <si>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</si>
  <si>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</si>
  <si>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</si>
  <si>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</si>
  <si>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</si>
  <si>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</si>
  <si>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</si>
  <si>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</si>
  <si>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</si>
  <si>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</si>
  <si>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</si>
  <si>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Marzo</t>
  </si>
  <si>
    <t>EJECUCION DE LOS PROGRAMAS PRESUPUESTALES AL I TRIMESTRE DEL AÑO FISCAL 2016 DEL PLIEGO 011 MINSA - TODA FUENTE</t>
  </si>
  <si>
    <t>DEVENGADO
AL 31.03.16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</si>
  <si>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</si>
  <si>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</si>
  <si>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</si>
  <si>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</si>
  <si>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</si>
  <si>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</si>
  <si>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</si>
  <si>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9001  ACCIONES CENTRALES</t>
  </si>
  <si>
    <t>9002  ASIGNACIONES PRESUPUESTARIAS QUE NO RESULTAN EN PRODUCTOS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</si>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</sst>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47" t="s">
        <v>12</v>
      </c>
      <c r="C2" s="47"/>
      <c r="D2" s="47"/>
      <c r="E2" s="47"/>
      <c r="F2" s="47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13</v>
      </c>
      <c r="F5" s="10" t="s">
        <v>10</v>
      </c>
    </row>
    <row r="6" spans="2:6" x14ac:dyDescent="0.25">
      <c r="B6" s="2" t="s">
        <v>0</v>
      </c>
      <c r="C6" s="3">
        <f>SUM(C7:C15)</f>
        <v>1085551000</v>
      </c>
      <c r="D6" s="3">
        <f>SUM(D7:D15)</f>
        <v>794858966</v>
      </c>
      <c r="E6" s="3">
        <f>SUM(E7:E15)</f>
        <v>148921343.59</v>
      </c>
      <c r="F6" s="31">
        <f>IF(E6=0,"0%",+E6/D6)</f>
        <v>0.18735568190093235</v>
      </c>
    </row>
    <row r="7" spans="2:6" x14ac:dyDescent="0.25">
      <c r="B7" s="20" t="s">
        <v>14</v>
      </c>
      <c r="C7" s="21">
        <v>842891</v>
      </c>
      <c r="D7" s="21">
        <v>1126706</v>
      </c>
      <c r="E7" s="21">
        <v>164641.68</v>
      </c>
      <c r="F7" s="32">
        <f t="shared" ref="F7:F56" si="0">IF(E7=0,"0%",+E7/D7)</f>
        <v>0.14612656717901565</v>
      </c>
    </row>
    <row r="8" spans="2:6" x14ac:dyDescent="0.25">
      <c r="B8" s="22" t="s">
        <v>15</v>
      </c>
      <c r="C8" s="23">
        <v>198156</v>
      </c>
      <c r="D8" s="23">
        <v>321916</v>
      </c>
      <c r="E8" s="23">
        <v>18938.169999999998</v>
      </c>
      <c r="F8" s="33">
        <f t="shared" si="0"/>
        <v>5.8829539382944614E-2</v>
      </c>
    </row>
    <row r="9" spans="2:6" x14ac:dyDescent="0.25">
      <c r="B9" s="22" t="s">
        <v>16</v>
      </c>
      <c r="C9" s="23">
        <v>463129</v>
      </c>
      <c r="D9" s="23">
        <v>752647</v>
      </c>
      <c r="E9" s="23">
        <v>126668.76</v>
      </c>
      <c r="F9" s="33">
        <f t="shared" si="0"/>
        <v>0.16829770131283323</v>
      </c>
    </row>
    <row r="10" spans="2:6" x14ac:dyDescent="0.25">
      <c r="B10" s="22" t="s">
        <v>17</v>
      </c>
      <c r="C10" s="23">
        <v>437071</v>
      </c>
      <c r="D10" s="23">
        <v>498951</v>
      </c>
      <c r="E10" s="23">
        <v>183108.45</v>
      </c>
      <c r="F10" s="33">
        <f t="shared" si="0"/>
        <v>0.3669868383869358</v>
      </c>
    </row>
    <row r="11" spans="2:6" x14ac:dyDescent="0.25">
      <c r="B11" s="22" t="s">
        <v>18</v>
      </c>
      <c r="C11" s="23">
        <v>4074129</v>
      </c>
      <c r="D11" s="23">
        <v>4221889</v>
      </c>
      <c r="E11" s="23">
        <v>723947.77999999991</v>
      </c>
      <c r="F11" s="33">
        <f t="shared" si="0"/>
        <v>0.17147484929139536</v>
      </c>
    </row>
    <row r="12" spans="2:6" x14ac:dyDescent="0.25">
      <c r="B12" s="22" t="s">
        <v>19</v>
      </c>
      <c r="C12" s="23">
        <v>176089</v>
      </c>
      <c r="D12" s="23">
        <v>249969</v>
      </c>
      <c r="E12" s="23">
        <v>4010</v>
      </c>
      <c r="F12" s="33">
        <f t="shared" si="0"/>
        <v>1.6041989206661625E-2</v>
      </c>
    </row>
    <row r="13" spans="2:6" x14ac:dyDescent="0.25">
      <c r="B13" s="22" t="s">
        <v>20</v>
      </c>
      <c r="C13" s="23">
        <v>158679</v>
      </c>
      <c r="D13" s="23">
        <v>158679</v>
      </c>
      <c r="E13" s="23">
        <v>23469.570000000003</v>
      </c>
      <c r="F13" s="33">
        <f t="shared" si="0"/>
        <v>0.14790596109125972</v>
      </c>
    </row>
    <row r="14" spans="2:6" x14ac:dyDescent="0.25">
      <c r="B14" s="22" t="s">
        <v>21</v>
      </c>
      <c r="C14" s="23">
        <v>1059115588</v>
      </c>
      <c r="D14" s="23">
        <v>763878386</v>
      </c>
      <c r="E14" s="23">
        <v>143225107.56</v>
      </c>
      <c r="F14" s="33">
        <f t="shared" si="0"/>
        <v>0.18749726420456672</v>
      </c>
    </row>
    <row r="15" spans="2:6" x14ac:dyDescent="0.25">
      <c r="B15" s="22" t="s">
        <v>22</v>
      </c>
      <c r="C15" s="23">
        <v>20085268</v>
      </c>
      <c r="D15" s="23">
        <v>23649823</v>
      </c>
      <c r="E15" s="23">
        <v>4451451.620000001</v>
      </c>
      <c r="F15" s="33">
        <f t="shared" si="0"/>
        <v>0.18822346450542149</v>
      </c>
    </row>
    <row r="16" spans="2:6" x14ac:dyDescent="0.25">
      <c r="B16" s="2" t="s">
        <v>1</v>
      </c>
      <c r="C16" s="3">
        <f>SUM(C17:C18)</f>
        <v>43521000</v>
      </c>
      <c r="D16" s="3">
        <f>SUM(D17:D18)</f>
        <v>44484072</v>
      </c>
      <c r="E16" s="3">
        <f>SUM(E17:E18)</f>
        <v>11025621.080000002</v>
      </c>
      <c r="F16" s="31">
        <f t="shared" si="0"/>
        <v>0.24785548139567803</v>
      </c>
    </row>
    <row r="17" spans="2:6" x14ac:dyDescent="0.25">
      <c r="B17" s="20" t="s">
        <v>21</v>
      </c>
      <c r="C17" s="21">
        <v>896000</v>
      </c>
      <c r="D17" s="21">
        <v>896000</v>
      </c>
      <c r="E17" s="21">
        <v>6103.39</v>
      </c>
      <c r="F17" s="32">
        <f t="shared" si="0"/>
        <v>6.8118191964285715E-3</v>
      </c>
    </row>
    <row r="18" spans="2:6" x14ac:dyDescent="0.25">
      <c r="B18" s="22" t="s">
        <v>22</v>
      </c>
      <c r="C18" s="23">
        <v>42625000</v>
      </c>
      <c r="D18" s="23">
        <v>43588072</v>
      </c>
      <c r="E18" s="23">
        <v>11019517.690000001</v>
      </c>
      <c r="F18" s="33">
        <f t="shared" si="0"/>
        <v>0.25281039477956269</v>
      </c>
    </row>
    <row r="19" spans="2:6" x14ac:dyDescent="0.25">
      <c r="B19" s="2" t="s">
        <v>2</v>
      </c>
      <c r="C19" s="3">
        <f>SUM(C20:C31)</f>
        <v>913553676</v>
      </c>
      <c r="D19" s="3">
        <f t="shared" ref="D19:E19" si="1">SUM(D20:D31)</f>
        <v>816132934</v>
      </c>
      <c r="E19" s="3">
        <f t="shared" si="1"/>
        <v>226885826.45999998</v>
      </c>
      <c r="F19" s="31">
        <f t="shared" si="0"/>
        <v>0.27800106699284355</v>
      </c>
    </row>
    <row r="20" spans="2:6" x14ac:dyDescent="0.25">
      <c r="B20" s="20" t="s">
        <v>14</v>
      </c>
      <c r="C20" s="21">
        <v>250119812</v>
      </c>
      <c r="D20" s="21">
        <v>223941729</v>
      </c>
      <c r="E20" s="21">
        <v>122093278.35999995</v>
      </c>
      <c r="F20" s="32">
        <f t="shared" si="0"/>
        <v>0.54520110613239015</v>
      </c>
    </row>
    <row r="21" spans="2:6" x14ac:dyDescent="0.25">
      <c r="B21" s="22" t="s">
        <v>15</v>
      </c>
      <c r="C21" s="23">
        <v>36425242</v>
      </c>
      <c r="D21" s="23">
        <v>35953703</v>
      </c>
      <c r="E21" s="23">
        <v>2765944.31</v>
      </c>
      <c r="F21" s="33">
        <f t="shared" si="0"/>
        <v>7.6930721433617011E-2</v>
      </c>
    </row>
    <row r="22" spans="2:6" x14ac:dyDescent="0.25">
      <c r="B22" s="22" t="s">
        <v>16</v>
      </c>
      <c r="C22" s="23">
        <v>85248099</v>
      </c>
      <c r="D22" s="23">
        <v>82106838</v>
      </c>
      <c r="E22" s="23">
        <v>16583416.399999997</v>
      </c>
      <c r="F22" s="33">
        <f t="shared" si="0"/>
        <v>0.20197363342624394</v>
      </c>
    </row>
    <row r="23" spans="2:6" x14ac:dyDescent="0.25">
      <c r="B23" s="22" t="s">
        <v>17</v>
      </c>
      <c r="C23" s="23">
        <v>46286559</v>
      </c>
      <c r="D23" s="23">
        <v>49669680</v>
      </c>
      <c r="E23" s="23">
        <v>11132213.030000001</v>
      </c>
      <c r="F23" s="33">
        <f t="shared" si="0"/>
        <v>0.22412491946797325</v>
      </c>
    </row>
    <row r="24" spans="2:6" x14ac:dyDescent="0.25">
      <c r="B24" s="22" t="s">
        <v>18</v>
      </c>
      <c r="C24" s="23">
        <v>22143856</v>
      </c>
      <c r="D24" s="23">
        <v>14480889</v>
      </c>
      <c r="E24" s="23">
        <v>1749927.3299999998</v>
      </c>
      <c r="F24" s="33">
        <f t="shared" si="0"/>
        <v>0.12084391572920694</v>
      </c>
    </row>
    <row r="25" spans="2:6" x14ac:dyDescent="0.25">
      <c r="B25" s="22" t="s">
        <v>19</v>
      </c>
      <c r="C25" s="23">
        <v>51953700</v>
      </c>
      <c r="D25" s="23">
        <v>49617110</v>
      </c>
      <c r="E25" s="23">
        <v>14909744.07</v>
      </c>
      <c r="F25" s="33">
        <f t="shared" si="0"/>
        <v>0.30049601982058205</v>
      </c>
    </row>
    <row r="26" spans="2:6" x14ac:dyDescent="0.25">
      <c r="B26" s="22" t="s">
        <v>20</v>
      </c>
      <c r="C26" s="23">
        <v>14265020</v>
      </c>
      <c r="D26" s="23">
        <v>14960223</v>
      </c>
      <c r="E26" s="23">
        <v>1467039.54</v>
      </c>
      <c r="F26" s="33">
        <f t="shared" si="0"/>
        <v>9.8062678611141027E-2</v>
      </c>
    </row>
    <row r="27" spans="2:6" x14ac:dyDescent="0.25">
      <c r="B27" s="22" t="s">
        <v>23</v>
      </c>
      <c r="C27" s="23">
        <v>16335576</v>
      </c>
      <c r="D27" s="23">
        <v>10064507</v>
      </c>
      <c r="E27" s="23">
        <v>677382.4</v>
      </c>
      <c r="F27" s="33">
        <f t="shared" si="0"/>
        <v>6.7304081561073981E-2</v>
      </c>
    </row>
    <row r="28" spans="2:6" x14ac:dyDescent="0.25">
      <c r="B28" s="22" t="s">
        <v>24</v>
      </c>
      <c r="C28" s="23">
        <v>3035253</v>
      </c>
      <c r="D28" s="23">
        <v>1763323</v>
      </c>
      <c r="E28" s="23">
        <v>49664.280000000006</v>
      </c>
      <c r="F28" s="33">
        <f t="shared" si="0"/>
        <v>2.8165163160691495E-2</v>
      </c>
    </row>
    <row r="29" spans="2:6" x14ac:dyDescent="0.25">
      <c r="B29" s="22" t="s">
        <v>25</v>
      </c>
      <c r="C29" s="23">
        <v>2190333</v>
      </c>
      <c r="D29" s="23">
        <v>2518220</v>
      </c>
      <c r="E29" s="23">
        <v>127114.33</v>
      </c>
      <c r="F29" s="33">
        <f t="shared" si="0"/>
        <v>5.0477849433329891E-2</v>
      </c>
    </row>
    <row r="30" spans="2:6" x14ac:dyDescent="0.25">
      <c r="B30" s="22" t="s">
        <v>21</v>
      </c>
      <c r="C30" s="23">
        <v>133874694</v>
      </c>
      <c r="D30" s="23">
        <v>147980617</v>
      </c>
      <c r="E30" s="23">
        <v>31674106.370000016</v>
      </c>
      <c r="F30" s="33">
        <f t="shared" si="0"/>
        <v>0.21404226453522637</v>
      </c>
    </row>
    <row r="31" spans="2:6" x14ac:dyDescent="0.25">
      <c r="B31" s="24" t="s">
        <v>22</v>
      </c>
      <c r="C31" s="25">
        <v>251675532</v>
      </c>
      <c r="D31" s="25">
        <v>183076095</v>
      </c>
      <c r="E31" s="25">
        <v>23655996.039999995</v>
      </c>
      <c r="F31" s="34">
        <f t="shared" si="0"/>
        <v>0.12921400819697401</v>
      </c>
    </row>
    <row r="32" spans="2:6" x14ac:dyDescent="0.25">
      <c r="B32" s="2" t="s">
        <v>3</v>
      </c>
      <c r="C32" s="3">
        <f>SUM(C33:C35)</f>
        <v>130313121</v>
      </c>
      <c r="D32" s="3">
        <f t="shared" ref="D32:E32" si="2">SUM(D33:D35)</f>
        <v>164523556</v>
      </c>
      <c r="E32" s="3">
        <f t="shared" si="2"/>
        <v>30737899</v>
      </c>
      <c r="F32" s="31">
        <f t="shared" si="0"/>
        <v>0.18682977530585346</v>
      </c>
    </row>
    <row r="33" spans="2:6" x14ac:dyDescent="0.25">
      <c r="B33" s="22" t="s">
        <v>17</v>
      </c>
      <c r="C33" s="23">
        <v>0</v>
      </c>
      <c r="D33" s="23">
        <v>27645832</v>
      </c>
      <c r="E33" s="23">
        <v>27645832</v>
      </c>
      <c r="F33" s="33">
        <f t="shared" si="0"/>
        <v>1</v>
      </c>
    </row>
    <row r="34" spans="2:6" x14ac:dyDescent="0.25">
      <c r="B34" s="22" t="s">
        <v>20</v>
      </c>
      <c r="C34" s="23">
        <v>130313121</v>
      </c>
      <c r="D34" s="23">
        <v>130313121</v>
      </c>
      <c r="E34" s="23">
        <v>0</v>
      </c>
      <c r="F34" s="33" t="str">
        <f t="shared" si="0"/>
        <v>0%</v>
      </c>
    </row>
    <row r="35" spans="2:6" x14ac:dyDescent="0.25">
      <c r="B35" s="22" t="s">
        <v>21</v>
      </c>
      <c r="C35" s="23">
        <v>0</v>
      </c>
      <c r="D35" s="23">
        <v>6564603</v>
      </c>
      <c r="E35" s="23">
        <v>3092067</v>
      </c>
      <c r="F35" s="33">
        <f t="shared" si="0"/>
        <v>0.47102117218665013</v>
      </c>
    </row>
    <row r="36" spans="2:6" x14ac:dyDescent="0.25">
      <c r="B36" s="2" t="s">
        <v>4</v>
      </c>
      <c r="C36" s="3">
        <f>+SUM(C37:C43)</f>
        <v>14123783</v>
      </c>
      <c r="D36" s="3">
        <f t="shared" ref="D36:E36" si="3">+SUM(D37:D43)</f>
        <v>42661435</v>
      </c>
      <c r="E36" s="3">
        <f t="shared" si="3"/>
        <v>17600325.940000001</v>
      </c>
      <c r="F36" s="31">
        <f t="shared" si="0"/>
        <v>0.41255822594809577</v>
      </c>
    </row>
    <row r="37" spans="2:6" x14ac:dyDescent="0.25">
      <c r="B37" s="20" t="s">
        <v>14</v>
      </c>
      <c r="C37" s="21">
        <v>777000</v>
      </c>
      <c r="D37" s="21">
        <v>23969216</v>
      </c>
      <c r="E37" s="21">
        <v>9607905</v>
      </c>
      <c r="F37" s="32">
        <f t="shared" si="0"/>
        <v>0.40084352362630465</v>
      </c>
    </row>
    <row r="38" spans="2:6" x14ac:dyDescent="0.25">
      <c r="B38" s="22" t="s">
        <v>15</v>
      </c>
      <c r="C38" s="23">
        <v>0</v>
      </c>
      <c r="D38" s="23">
        <v>364487</v>
      </c>
      <c r="E38" s="23">
        <v>131897</v>
      </c>
      <c r="F38" s="33">
        <f t="shared" si="0"/>
        <v>0.3618702450293152</v>
      </c>
    </row>
    <row r="39" spans="2:6" x14ac:dyDescent="0.25">
      <c r="B39" s="22" t="s">
        <v>16</v>
      </c>
      <c r="C39" s="23">
        <v>0</v>
      </c>
      <c r="D39" s="23">
        <v>634456</v>
      </c>
      <c r="E39" s="23">
        <v>363831</v>
      </c>
      <c r="F39" s="33">
        <f t="shared" si="0"/>
        <v>0.57345347825538728</v>
      </c>
    </row>
    <row r="40" spans="2:6" x14ac:dyDescent="0.25">
      <c r="B40" s="22" t="s">
        <v>17</v>
      </c>
      <c r="C40" s="23">
        <v>0</v>
      </c>
      <c r="D40" s="23">
        <v>2022987</v>
      </c>
      <c r="E40" s="23">
        <v>1703649</v>
      </c>
      <c r="F40" s="33">
        <f t="shared" si="0"/>
        <v>0.84214530296042434</v>
      </c>
    </row>
    <row r="41" spans="2:6" x14ac:dyDescent="0.25">
      <c r="B41" s="22" t="s">
        <v>20</v>
      </c>
      <c r="C41" s="23">
        <v>0</v>
      </c>
      <c r="D41" s="23">
        <v>12000</v>
      </c>
      <c r="E41" s="23">
        <v>4271.3999999999996</v>
      </c>
      <c r="F41" s="33">
        <f t="shared" si="0"/>
        <v>0.35594999999999999</v>
      </c>
    </row>
    <row r="42" spans="2:6" x14ac:dyDescent="0.25">
      <c r="B42" s="22" t="s">
        <v>21</v>
      </c>
      <c r="C42" s="23">
        <v>2628453</v>
      </c>
      <c r="D42" s="23">
        <v>3331233</v>
      </c>
      <c r="E42" s="23">
        <v>254937.57</v>
      </c>
      <c r="F42" s="33">
        <f t="shared" si="0"/>
        <v>7.6529492233056051E-2</v>
      </c>
    </row>
    <row r="43" spans="2:6" x14ac:dyDescent="0.25">
      <c r="B43" s="22" t="s">
        <v>22</v>
      </c>
      <c r="C43" s="23">
        <v>10718330</v>
      </c>
      <c r="D43" s="23">
        <v>12327056</v>
      </c>
      <c r="E43" s="23">
        <v>5533834.9699999997</v>
      </c>
      <c r="F43" s="33">
        <f t="shared" si="0"/>
        <v>0.4489178089237203</v>
      </c>
    </row>
    <row r="44" spans="2:6" x14ac:dyDescent="0.25">
      <c r="B44" s="2" t="s">
        <v>5</v>
      </c>
      <c r="C44" s="3">
        <f>SUM(C45:C55)</f>
        <v>1399568492</v>
      </c>
      <c r="D44" s="3">
        <f>SUM(D45:D55)</f>
        <v>1294685642</v>
      </c>
      <c r="E44" s="3">
        <f>SUM(E45:E55)</f>
        <v>16761227.340000002</v>
      </c>
      <c r="F44" s="31">
        <f t="shared" si="0"/>
        <v>1.2946175346555672E-2</v>
      </c>
    </row>
    <row r="45" spans="2:6" x14ac:dyDescent="0.25">
      <c r="B45" s="20" t="s">
        <v>14</v>
      </c>
      <c r="C45" s="21">
        <v>36020984</v>
      </c>
      <c r="D45" s="21">
        <v>11276729</v>
      </c>
      <c r="E45" s="21">
        <v>109750.76</v>
      </c>
      <c r="F45" s="32">
        <f t="shared" si="0"/>
        <v>9.7324995572740988E-3</v>
      </c>
    </row>
    <row r="46" spans="2:6" x14ac:dyDescent="0.25">
      <c r="B46" s="22" t="s">
        <v>15</v>
      </c>
      <c r="C46" s="23">
        <v>36142526</v>
      </c>
      <c r="D46" s="23">
        <v>20434081</v>
      </c>
      <c r="E46" s="23">
        <v>4162202.4599999995</v>
      </c>
      <c r="F46" s="33">
        <f t="shared" si="0"/>
        <v>0.20368924151763906</v>
      </c>
    </row>
    <row r="47" spans="2:6" x14ac:dyDescent="0.25">
      <c r="B47" s="22" t="s">
        <v>16</v>
      </c>
      <c r="C47" s="23">
        <v>25000000</v>
      </c>
      <c r="D47" s="23">
        <v>13884</v>
      </c>
      <c r="E47" s="23">
        <v>0</v>
      </c>
      <c r="F47" s="33" t="str">
        <f t="shared" si="0"/>
        <v>0%</v>
      </c>
    </row>
    <row r="48" spans="2:6" x14ac:dyDescent="0.25">
      <c r="B48" s="22" t="s">
        <v>17</v>
      </c>
      <c r="C48" s="23">
        <v>25000000</v>
      </c>
      <c r="D48" s="23">
        <v>140465</v>
      </c>
      <c r="E48" s="23">
        <v>5985</v>
      </c>
      <c r="F48" s="33">
        <f t="shared" si="0"/>
        <v>4.2608478980528955E-2</v>
      </c>
    </row>
    <row r="49" spans="2:6" x14ac:dyDescent="0.25">
      <c r="B49" s="22" t="s">
        <v>18</v>
      </c>
      <c r="C49" s="23">
        <v>15000000</v>
      </c>
      <c r="D49" s="23">
        <v>11550</v>
      </c>
      <c r="E49" s="23">
        <v>11550</v>
      </c>
      <c r="F49" s="33">
        <f t="shared" si="0"/>
        <v>1</v>
      </c>
    </row>
    <row r="50" spans="2:6" x14ac:dyDescent="0.25">
      <c r="B50" s="22" t="s">
        <v>19</v>
      </c>
      <c r="C50" s="23">
        <v>25000000</v>
      </c>
      <c r="D50" s="23">
        <v>0</v>
      </c>
      <c r="E50" s="23">
        <v>0</v>
      </c>
      <c r="F50" s="33" t="str">
        <f t="shared" si="0"/>
        <v>0%</v>
      </c>
    </row>
    <row r="51" spans="2:6" x14ac:dyDescent="0.25">
      <c r="B51" s="22" t="s">
        <v>20</v>
      </c>
      <c r="C51" s="23">
        <v>0</v>
      </c>
      <c r="D51" s="23">
        <v>2756178</v>
      </c>
      <c r="E51" s="23">
        <v>613415.03</v>
      </c>
      <c r="F51" s="33">
        <f t="shared" si="0"/>
        <v>0.22256001970845135</v>
      </c>
    </row>
    <row r="52" spans="2:6" x14ac:dyDescent="0.25">
      <c r="B52" s="22" t="s">
        <v>23</v>
      </c>
      <c r="C52" s="23">
        <v>0</v>
      </c>
      <c r="D52" s="23">
        <v>4580679</v>
      </c>
      <c r="E52" s="23">
        <v>0</v>
      </c>
      <c r="F52" s="33" t="str">
        <f t="shared" si="0"/>
        <v>0%</v>
      </c>
    </row>
    <row r="53" spans="2:6" x14ac:dyDescent="0.25">
      <c r="B53" s="22" t="s">
        <v>25</v>
      </c>
      <c r="C53" s="23">
        <v>10000000</v>
      </c>
      <c r="D53" s="23">
        <v>0</v>
      </c>
      <c r="E53" s="23">
        <v>0</v>
      </c>
      <c r="F53" s="33" t="str">
        <f t="shared" si="0"/>
        <v>0%</v>
      </c>
    </row>
    <row r="54" spans="2:6" x14ac:dyDescent="0.25">
      <c r="B54" s="22" t="s">
        <v>21</v>
      </c>
      <c r="C54" s="23">
        <v>2828983</v>
      </c>
      <c r="D54" s="23">
        <v>9694403</v>
      </c>
      <c r="E54" s="23">
        <v>2998633.56</v>
      </c>
      <c r="F54" s="33">
        <f t="shared" si="0"/>
        <v>0.30931595890948621</v>
      </c>
    </row>
    <row r="55" spans="2:6" x14ac:dyDescent="0.25">
      <c r="B55" s="22" t="s">
        <v>22</v>
      </c>
      <c r="C55" s="23">
        <v>1224575999</v>
      </c>
      <c r="D55" s="23">
        <v>1245777673</v>
      </c>
      <c r="E55" s="23">
        <v>8859690.5300000012</v>
      </c>
      <c r="F55" s="33">
        <f t="shared" si="0"/>
        <v>7.1117750157334864E-3</v>
      </c>
    </row>
    <row r="56" spans="2:6" x14ac:dyDescent="0.25">
      <c r="B56" s="4" t="s">
        <v>8</v>
      </c>
      <c r="C56" s="5">
        <f>+C44+C36+C32+C19+C16+C6</f>
        <v>3586631072</v>
      </c>
      <c r="D56" s="5">
        <f>+D44+D36+D32+D19+D16+D6</f>
        <v>3157346605</v>
      </c>
      <c r="E56" s="5">
        <f>+E44+E36+E32+E19+E16+E6</f>
        <v>451932243.40999997</v>
      </c>
      <c r="F56" s="35">
        <f t="shared" si="0"/>
        <v>0.14313672204829092</v>
      </c>
    </row>
    <row r="57" spans="2:6" x14ac:dyDescent="0.25">
      <c r="B57" s="1" t="s">
        <v>11</v>
      </c>
      <c r="C57" s="30"/>
      <c r="D57" s="30"/>
      <c r="E57" s="30"/>
    </row>
    <row r="58" spans="2:6" x14ac:dyDescent="0.25">
      <c r="C58" s="30"/>
      <c r="D58" s="30"/>
      <c r="E58" s="30"/>
      <c r="F58" s="37"/>
    </row>
    <row r="59" spans="2:6" x14ac:dyDescent="0.25">
      <c r="C59" s="30"/>
      <c r="D59" s="30"/>
      <c r="E59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43.5" customHeight="1" x14ac:dyDescent="0.25">
      <c r="B2" s="47" t="s">
        <v>12</v>
      </c>
      <c r="C2" s="47"/>
      <c r="D2" s="47"/>
      <c r="E2" s="47"/>
      <c r="F2" s="47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0</v>
      </c>
      <c r="C6" s="3">
        <f>SUM(C7:C15)</f>
        <v>1085351000</v>
      </c>
      <c r="D6" s="3">
        <f>SUM(D7:D15)</f>
        <v>794658966</v>
      </c>
      <c r="E6" s="3">
        <f>SUM(E7:E15)</f>
        <v>148906083.59</v>
      </c>
      <c r="F6" s="31">
        <f t="shared" ref="F6:F30" si="0">IF(E6=0,"0%",+E6/D6)</f>
        <v>0.18738363242729714</v>
      </c>
    </row>
    <row r="7" spans="2:6" x14ac:dyDescent="0.25">
      <c r="B7" s="13" t="s">
        <v>14</v>
      </c>
      <c r="C7" s="14">
        <v>842891</v>
      </c>
      <c r="D7" s="14">
        <v>1126706</v>
      </c>
      <c r="E7" s="14">
        <v>164641.68</v>
      </c>
      <c r="F7" s="38">
        <f t="shared" si="0"/>
        <v>0.14612656717901565</v>
      </c>
    </row>
    <row r="8" spans="2:6" x14ac:dyDescent="0.25">
      <c r="B8" s="15" t="s">
        <v>15</v>
      </c>
      <c r="C8" s="16">
        <v>198156</v>
      </c>
      <c r="D8" s="16">
        <v>321916</v>
      </c>
      <c r="E8" s="16">
        <v>18938.169999999998</v>
      </c>
      <c r="F8" s="39">
        <f t="shared" si="0"/>
        <v>5.8829539382944614E-2</v>
      </c>
    </row>
    <row r="9" spans="2:6" x14ac:dyDescent="0.25">
      <c r="B9" s="15" t="s">
        <v>16</v>
      </c>
      <c r="C9" s="16">
        <v>463129</v>
      </c>
      <c r="D9" s="16">
        <v>752647</v>
      </c>
      <c r="E9" s="16">
        <v>126668.76</v>
      </c>
      <c r="F9" s="39">
        <f t="shared" si="0"/>
        <v>0.16829770131283323</v>
      </c>
    </row>
    <row r="10" spans="2:6" x14ac:dyDescent="0.25">
      <c r="B10" s="15" t="s">
        <v>17</v>
      </c>
      <c r="C10" s="16">
        <v>437071</v>
      </c>
      <c r="D10" s="16">
        <v>498951</v>
      </c>
      <c r="E10" s="16">
        <v>183108.45</v>
      </c>
      <c r="F10" s="39">
        <f t="shared" si="0"/>
        <v>0.3669868383869358</v>
      </c>
    </row>
    <row r="11" spans="2:6" x14ac:dyDescent="0.25">
      <c r="B11" s="15" t="s">
        <v>18</v>
      </c>
      <c r="C11" s="16">
        <v>4074129</v>
      </c>
      <c r="D11" s="16">
        <v>4221889</v>
      </c>
      <c r="E11" s="16">
        <v>723947.77999999991</v>
      </c>
      <c r="F11" s="39">
        <f t="shared" si="0"/>
        <v>0.17147484929139536</v>
      </c>
    </row>
    <row r="12" spans="2:6" x14ac:dyDescent="0.25">
      <c r="B12" s="15" t="s">
        <v>19</v>
      </c>
      <c r="C12" s="16">
        <v>176089</v>
      </c>
      <c r="D12" s="16">
        <v>249969</v>
      </c>
      <c r="E12" s="16">
        <v>4010</v>
      </c>
      <c r="F12" s="39">
        <f t="shared" si="0"/>
        <v>1.6041989206661625E-2</v>
      </c>
    </row>
    <row r="13" spans="2:6" x14ac:dyDescent="0.25">
      <c r="B13" s="15" t="s">
        <v>20</v>
      </c>
      <c r="C13" s="16">
        <v>158679</v>
      </c>
      <c r="D13" s="16">
        <v>158679</v>
      </c>
      <c r="E13" s="16">
        <v>23469.570000000003</v>
      </c>
      <c r="F13" s="39">
        <f t="shared" si="0"/>
        <v>0.14790596109125972</v>
      </c>
    </row>
    <row r="14" spans="2:6" x14ac:dyDescent="0.25">
      <c r="B14" s="15" t="s">
        <v>21</v>
      </c>
      <c r="C14" s="16">
        <v>1059115588</v>
      </c>
      <c r="D14" s="16">
        <v>763878386</v>
      </c>
      <c r="E14" s="16">
        <v>143225107.56</v>
      </c>
      <c r="F14" s="39">
        <f t="shared" si="0"/>
        <v>0.18749726420456672</v>
      </c>
    </row>
    <row r="15" spans="2:6" x14ac:dyDescent="0.25">
      <c r="B15" s="15" t="s">
        <v>22</v>
      </c>
      <c r="C15" s="16">
        <v>19885268</v>
      </c>
      <c r="D15" s="16">
        <v>23449823</v>
      </c>
      <c r="E15" s="16">
        <v>4436191.620000001</v>
      </c>
      <c r="F15" s="39">
        <f t="shared" si="0"/>
        <v>0.18917804283640013</v>
      </c>
    </row>
    <row r="16" spans="2:6" x14ac:dyDescent="0.25">
      <c r="B16" s="2" t="s">
        <v>1</v>
      </c>
      <c r="C16" s="3">
        <f>SUM(C17:C18)</f>
        <v>42671000</v>
      </c>
      <c r="D16" s="3">
        <f>SUM(D17:D18)</f>
        <v>43634072</v>
      </c>
      <c r="E16" s="3">
        <f>SUM(E17:E18)</f>
        <v>11025621.080000002</v>
      </c>
      <c r="F16" s="31">
        <f t="shared" si="0"/>
        <v>0.25268375319177183</v>
      </c>
    </row>
    <row r="17" spans="2:6" x14ac:dyDescent="0.25">
      <c r="B17" s="13" t="s">
        <v>21</v>
      </c>
      <c r="C17" s="14">
        <v>46000</v>
      </c>
      <c r="D17" s="14">
        <v>46000</v>
      </c>
      <c r="E17" s="14">
        <v>6103.39</v>
      </c>
      <c r="F17" s="38">
        <f t="shared" si="0"/>
        <v>0.13268239130434784</v>
      </c>
    </row>
    <row r="18" spans="2:6" x14ac:dyDescent="0.25">
      <c r="B18" s="15" t="s">
        <v>22</v>
      </c>
      <c r="C18" s="16">
        <v>42625000</v>
      </c>
      <c r="D18" s="16">
        <v>43588072</v>
      </c>
      <c r="E18" s="16">
        <v>11019517.690000001</v>
      </c>
      <c r="F18" s="39">
        <f t="shared" si="0"/>
        <v>0.25281039477956269</v>
      </c>
    </row>
    <row r="19" spans="2:6" x14ac:dyDescent="0.25">
      <c r="B19" s="2" t="s">
        <v>2</v>
      </c>
      <c r="C19" s="3">
        <f>SUM(C20:C31)</f>
        <v>858000000</v>
      </c>
      <c r="D19" s="3">
        <f t="shared" ref="D19:E19" si="1">SUM(D20:D31)</f>
        <v>745813059</v>
      </c>
      <c r="E19" s="3">
        <f t="shared" si="1"/>
        <v>203357104.79999998</v>
      </c>
      <c r="F19" s="31">
        <f t="shared" si="0"/>
        <v>0.2726649826602191</v>
      </c>
    </row>
    <row r="20" spans="2:6" x14ac:dyDescent="0.25">
      <c r="B20" s="13" t="s">
        <v>14</v>
      </c>
      <c r="C20" s="14">
        <v>250113812</v>
      </c>
      <c r="D20" s="14">
        <v>223855886</v>
      </c>
      <c r="E20" s="14">
        <v>122046278.35999995</v>
      </c>
      <c r="F20" s="38">
        <f t="shared" si="0"/>
        <v>0.54520022028815429</v>
      </c>
    </row>
    <row r="21" spans="2:6" x14ac:dyDescent="0.25">
      <c r="B21" s="15" t="s">
        <v>15</v>
      </c>
      <c r="C21" s="16">
        <v>36417742</v>
      </c>
      <c r="D21" s="16">
        <v>35929495</v>
      </c>
      <c r="E21" s="16">
        <v>2765944.31</v>
      </c>
      <c r="F21" s="39">
        <f t="shared" si="0"/>
        <v>7.6982554583636648E-2</v>
      </c>
    </row>
    <row r="22" spans="2:6" x14ac:dyDescent="0.25">
      <c r="B22" s="15" t="s">
        <v>16</v>
      </c>
      <c r="C22" s="16">
        <v>85243599</v>
      </c>
      <c r="D22" s="16">
        <v>82049922</v>
      </c>
      <c r="E22" s="16">
        <v>16555666.400000002</v>
      </c>
      <c r="F22" s="39">
        <f t="shared" si="0"/>
        <v>0.20177552880549968</v>
      </c>
    </row>
    <row r="23" spans="2:6" x14ac:dyDescent="0.25">
      <c r="B23" s="15" t="s">
        <v>17</v>
      </c>
      <c r="C23" s="16">
        <v>46280559</v>
      </c>
      <c r="D23" s="16">
        <v>37819542</v>
      </c>
      <c r="E23" s="16">
        <v>1333996.7600000002</v>
      </c>
      <c r="F23" s="39">
        <f t="shared" si="0"/>
        <v>3.5272684158893314E-2</v>
      </c>
    </row>
    <row r="24" spans="2:6" x14ac:dyDescent="0.25">
      <c r="B24" s="15" t="s">
        <v>18</v>
      </c>
      <c r="C24" s="16">
        <v>22139356</v>
      </c>
      <c r="D24" s="16">
        <v>14451315</v>
      </c>
      <c r="E24" s="16">
        <v>1742427.3299999998</v>
      </c>
      <c r="F24" s="39">
        <f t="shared" si="0"/>
        <v>0.12057223373789858</v>
      </c>
    </row>
    <row r="25" spans="2:6" x14ac:dyDescent="0.25">
      <c r="B25" s="15" t="s">
        <v>19</v>
      </c>
      <c r="C25" s="16">
        <v>51949200</v>
      </c>
      <c r="D25" s="16">
        <v>49602806</v>
      </c>
      <c r="E25" s="16">
        <v>14900244.07</v>
      </c>
      <c r="F25" s="39">
        <f t="shared" si="0"/>
        <v>0.30039115266987115</v>
      </c>
    </row>
    <row r="26" spans="2:6" x14ac:dyDescent="0.25">
      <c r="B26" s="15" t="s">
        <v>20</v>
      </c>
      <c r="C26" s="16">
        <v>14262020</v>
      </c>
      <c r="D26" s="16">
        <v>14861890</v>
      </c>
      <c r="E26" s="16">
        <v>1462039.54</v>
      </c>
      <c r="F26" s="39">
        <f t="shared" si="0"/>
        <v>9.8375074771782062E-2</v>
      </c>
    </row>
    <row r="27" spans="2:6" x14ac:dyDescent="0.25">
      <c r="B27" s="15" t="s">
        <v>23</v>
      </c>
      <c r="C27" s="16">
        <v>16335576</v>
      </c>
      <c r="D27" s="16">
        <v>10064507</v>
      </c>
      <c r="E27" s="16">
        <v>677382.4</v>
      </c>
      <c r="F27" s="39">
        <f t="shared" si="0"/>
        <v>6.7304081561073981E-2</v>
      </c>
    </row>
    <row r="28" spans="2:6" x14ac:dyDescent="0.25">
      <c r="B28" s="15" t="s">
        <v>24</v>
      </c>
      <c r="C28" s="16">
        <v>3033753</v>
      </c>
      <c r="D28" s="16">
        <v>1737323</v>
      </c>
      <c r="E28" s="16">
        <v>47164.280000000006</v>
      </c>
      <c r="F28" s="39">
        <f t="shared" si="0"/>
        <v>2.7147674899831525E-2</v>
      </c>
    </row>
    <row r="29" spans="2:6" x14ac:dyDescent="0.25">
      <c r="B29" s="15" t="s">
        <v>25</v>
      </c>
      <c r="C29" s="16">
        <v>2187333</v>
      </c>
      <c r="D29" s="16">
        <v>2510220</v>
      </c>
      <c r="E29" s="16">
        <v>121616.33</v>
      </c>
      <c r="F29" s="39">
        <f t="shared" si="0"/>
        <v>4.8448474635689305E-2</v>
      </c>
    </row>
    <row r="30" spans="2:6" x14ac:dyDescent="0.25">
      <c r="B30" s="15" t="s">
        <v>21</v>
      </c>
      <c r="C30" s="16">
        <v>119019149</v>
      </c>
      <c r="D30" s="16">
        <v>120286284</v>
      </c>
      <c r="E30" s="16">
        <v>25734361.110000022</v>
      </c>
      <c r="F30" s="39">
        <f t="shared" si="0"/>
        <v>0.2139426063739738</v>
      </c>
    </row>
    <row r="31" spans="2:6" x14ac:dyDescent="0.25">
      <c r="B31" s="17" t="s">
        <v>22</v>
      </c>
      <c r="C31" s="18">
        <v>211017901</v>
      </c>
      <c r="D31" s="18">
        <v>152643869</v>
      </c>
      <c r="E31" s="18">
        <v>15969983.909999996</v>
      </c>
      <c r="F31" s="40">
        <f t="shared" ref="F31:F54" si="2">IF(E31=0,"0%",+E31/D31)</f>
        <v>0.10462250475320431</v>
      </c>
    </row>
    <row r="32" spans="2:6" x14ac:dyDescent="0.25">
      <c r="B32" s="2" t="s">
        <v>3</v>
      </c>
      <c r="C32" s="3">
        <f>+C33</f>
        <v>0</v>
      </c>
      <c r="D32" s="3">
        <f t="shared" ref="D32:E32" si="3">+D33</f>
        <v>27645832</v>
      </c>
      <c r="E32" s="3">
        <f t="shared" si="3"/>
        <v>27645832</v>
      </c>
      <c r="F32" s="31">
        <f t="shared" si="2"/>
        <v>1</v>
      </c>
    </row>
    <row r="33" spans="2:6" x14ac:dyDescent="0.25">
      <c r="B33" s="15" t="s">
        <v>17</v>
      </c>
      <c r="C33" s="19">
        <v>0</v>
      </c>
      <c r="D33" s="19">
        <v>27645832</v>
      </c>
      <c r="E33" s="19">
        <v>27645832</v>
      </c>
      <c r="F33" s="41">
        <f t="shared" si="2"/>
        <v>1</v>
      </c>
    </row>
    <row r="34" spans="2:6" x14ac:dyDescent="0.25">
      <c r="B34" s="2" t="s">
        <v>4</v>
      </c>
      <c r="C34" s="3">
        <f>+SUM(C35:C41)</f>
        <v>11225000</v>
      </c>
      <c r="D34" s="3">
        <f t="shared" ref="D34:E34" si="4">+SUM(D35:D41)</f>
        <v>38697687</v>
      </c>
      <c r="E34" s="3">
        <f t="shared" si="4"/>
        <v>15763136.989999998</v>
      </c>
      <c r="F34" s="31">
        <f t="shared" si="2"/>
        <v>0.40734054699444955</v>
      </c>
    </row>
    <row r="35" spans="2:6" x14ac:dyDescent="0.25">
      <c r="B35" s="13" t="s">
        <v>14</v>
      </c>
      <c r="C35" s="14">
        <v>777000</v>
      </c>
      <c r="D35" s="14">
        <v>23969216</v>
      </c>
      <c r="E35" s="14">
        <v>9607905</v>
      </c>
      <c r="F35" s="38">
        <f t="shared" si="2"/>
        <v>0.40084352362630465</v>
      </c>
    </row>
    <row r="36" spans="2:6" x14ac:dyDescent="0.25">
      <c r="B36" s="15" t="s">
        <v>15</v>
      </c>
      <c r="C36" s="16">
        <v>0</v>
      </c>
      <c r="D36" s="16">
        <v>364487</v>
      </c>
      <c r="E36" s="16">
        <v>131897</v>
      </c>
      <c r="F36" s="39">
        <f t="shared" si="2"/>
        <v>0.3618702450293152</v>
      </c>
    </row>
    <row r="37" spans="2:6" x14ac:dyDescent="0.25">
      <c r="B37" s="15" t="s">
        <v>16</v>
      </c>
      <c r="C37" s="16">
        <v>0</v>
      </c>
      <c r="D37" s="16">
        <v>634456</v>
      </c>
      <c r="E37" s="16">
        <v>363831</v>
      </c>
      <c r="F37" s="39">
        <f t="shared" si="2"/>
        <v>0.57345347825538728</v>
      </c>
    </row>
    <row r="38" spans="2:6" x14ac:dyDescent="0.25">
      <c r="B38" s="15" t="s">
        <v>17</v>
      </c>
      <c r="C38" s="16">
        <v>0</v>
      </c>
      <c r="D38" s="16">
        <v>134000</v>
      </c>
      <c r="E38" s="16">
        <v>106022</v>
      </c>
      <c r="F38" s="39">
        <f t="shared" si="2"/>
        <v>0.79120895522388057</v>
      </c>
    </row>
    <row r="39" spans="2:6" x14ac:dyDescent="0.25">
      <c r="B39" s="15" t="s">
        <v>20</v>
      </c>
      <c r="C39" s="16">
        <v>0</v>
      </c>
      <c r="D39" s="16">
        <v>12000</v>
      </c>
      <c r="E39" s="16">
        <v>4271.3999999999996</v>
      </c>
      <c r="F39" s="39">
        <f t="shared" si="2"/>
        <v>0.35594999999999999</v>
      </c>
    </row>
    <row r="40" spans="2:6" x14ac:dyDescent="0.25">
      <c r="B40" s="15" t="s">
        <v>21</v>
      </c>
      <c r="C40" s="16">
        <v>23000</v>
      </c>
      <c r="D40" s="16">
        <v>1753784</v>
      </c>
      <c r="E40" s="16">
        <v>15375.62</v>
      </c>
      <c r="F40" s="39">
        <f t="shared" si="2"/>
        <v>8.7671115713223533E-3</v>
      </c>
    </row>
    <row r="41" spans="2:6" x14ac:dyDescent="0.25">
      <c r="B41" s="15" t="s">
        <v>22</v>
      </c>
      <c r="C41" s="16">
        <v>10425000</v>
      </c>
      <c r="D41" s="16">
        <v>11829744</v>
      </c>
      <c r="E41" s="16">
        <v>5533834.9699999997</v>
      </c>
      <c r="F41" s="39">
        <f t="shared" si="2"/>
        <v>0.46778991751638915</v>
      </c>
    </row>
    <row r="42" spans="2:6" x14ac:dyDescent="0.25">
      <c r="B42" s="2" t="s">
        <v>5</v>
      </c>
      <c r="C42" s="3">
        <f>+SUM(C43:C53)</f>
        <v>895883712</v>
      </c>
      <c r="D42" s="3">
        <f t="shared" ref="D42:E42" si="5">+SUM(D43:D53)</f>
        <v>787763765</v>
      </c>
      <c r="E42" s="3">
        <f t="shared" si="5"/>
        <v>16673953.930000002</v>
      </c>
      <c r="F42" s="31">
        <f t="shared" si="2"/>
        <v>2.1166185436315418E-2</v>
      </c>
    </row>
    <row r="43" spans="2:6" x14ac:dyDescent="0.25">
      <c r="B43" s="13" t="s">
        <v>14</v>
      </c>
      <c r="C43" s="14">
        <v>36020984</v>
      </c>
      <c r="D43" s="14">
        <v>11276729</v>
      </c>
      <c r="E43" s="14">
        <v>109750.76</v>
      </c>
      <c r="F43" s="38">
        <f t="shared" si="2"/>
        <v>9.7324995572740988E-3</v>
      </c>
    </row>
    <row r="44" spans="2:6" x14ac:dyDescent="0.25">
      <c r="B44" s="15" t="s">
        <v>15</v>
      </c>
      <c r="C44" s="16">
        <v>36142526</v>
      </c>
      <c r="D44" s="16">
        <v>20434081</v>
      </c>
      <c r="E44" s="16">
        <v>4162202.4599999995</v>
      </c>
      <c r="F44" s="39">
        <f t="shared" si="2"/>
        <v>0.20368924151763906</v>
      </c>
    </row>
    <row r="45" spans="2:6" x14ac:dyDescent="0.25">
      <c r="B45" s="15" t="s">
        <v>16</v>
      </c>
      <c r="C45" s="16">
        <v>25000000</v>
      </c>
      <c r="D45" s="16">
        <v>13884</v>
      </c>
      <c r="E45" s="16">
        <v>0</v>
      </c>
      <c r="F45" s="39" t="str">
        <f t="shared" si="2"/>
        <v>0%</v>
      </c>
    </row>
    <row r="46" spans="2:6" x14ac:dyDescent="0.25">
      <c r="B46" s="15" t="s">
        <v>17</v>
      </c>
      <c r="C46" s="16">
        <v>25000000</v>
      </c>
      <c r="D46" s="16">
        <v>140465</v>
      </c>
      <c r="E46" s="16">
        <v>5985</v>
      </c>
      <c r="F46" s="39">
        <f t="shared" si="2"/>
        <v>4.2608478980528955E-2</v>
      </c>
    </row>
    <row r="47" spans="2:6" x14ac:dyDescent="0.25">
      <c r="B47" s="15" t="s">
        <v>18</v>
      </c>
      <c r="C47" s="16">
        <v>15000000</v>
      </c>
      <c r="D47" s="16">
        <v>11550</v>
      </c>
      <c r="E47" s="16">
        <v>11550</v>
      </c>
      <c r="F47" s="39">
        <f t="shared" si="2"/>
        <v>1</v>
      </c>
    </row>
    <row r="48" spans="2:6" x14ac:dyDescent="0.25">
      <c r="B48" s="15" t="s">
        <v>19</v>
      </c>
      <c r="C48" s="16">
        <v>25000000</v>
      </c>
      <c r="D48" s="16">
        <v>0</v>
      </c>
      <c r="E48" s="16">
        <v>0</v>
      </c>
      <c r="F48" s="39" t="str">
        <f t="shared" si="2"/>
        <v>0%</v>
      </c>
    </row>
    <row r="49" spans="2:6" x14ac:dyDescent="0.25">
      <c r="B49" s="15" t="s">
        <v>20</v>
      </c>
      <c r="C49" s="16">
        <v>0</v>
      </c>
      <c r="D49" s="16">
        <v>2022902</v>
      </c>
      <c r="E49" s="16">
        <v>594920.03</v>
      </c>
      <c r="F49" s="39">
        <f t="shared" si="2"/>
        <v>0.29409236334730998</v>
      </c>
    </row>
    <row r="50" spans="2:6" x14ac:dyDescent="0.25">
      <c r="B50" s="15" t="s">
        <v>23</v>
      </c>
      <c r="C50" s="16">
        <v>0</v>
      </c>
      <c r="D50" s="16">
        <v>4580679</v>
      </c>
      <c r="E50" s="16">
        <v>0</v>
      </c>
      <c r="F50" s="39" t="str">
        <f t="shared" si="2"/>
        <v>0%</v>
      </c>
    </row>
    <row r="51" spans="2:6" x14ac:dyDescent="0.25">
      <c r="B51" s="15" t="s">
        <v>25</v>
      </c>
      <c r="C51" s="16">
        <v>10000000</v>
      </c>
      <c r="D51" s="16">
        <v>0</v>
      </c>
      <c r="E51" s="16">
        <v>0</v>
      </c>
      <c r="F51" s="39" t="str">
        <f t="shared" si="2"/>
        <v>0%</v>
      </c>
    </row>
    <row r="52" spans="2:6" x14ac:dyDescent="0.25">
      <c r="B52" s="15" t="s">
        <v>21</v>
      </c>
      <c r="C52" s="16">
        <v>0</v>
      </c>
      <c r="D52" s="16">
        <v>3950891</v>
      </c>
      <c r="E52" s="16">
        <v>2929855.15</v>
      </c>
      <c r="F52" s="39">
        <f t="shared" si="2"/>
        <v>0.74156820575409443</v>
      </c>
    </row>
    <row r="53" spans="2:6" x14ac:dyDescent="0.25">
      <c r="B53" s="15" t="s">
        <v>22</v>
      </c>
      <c r="C53" s="16">
        <v>723720202</v>
      </c>
      <c r="D53" s="16">
        <v>745332584</v>
      </c>
      <c r="E53" s="16">
        <v>8859690.5300000012</v>
      </c>
      <c r="F53" s="39">
        <f t="shared" si="2"/>
        <v>1.1886895488256289E-2</v>
      </c>
    </row>
    <row r="54" spans="2:6" x14ac:dyDescent="0.25">
      <c r="B54" s="4" t="s">
        <v>8</v>
      </c>
      <c r="C54" s="5">
        <f>+C42+C34+C32+C19+C16+C6</f>
        <v>2893130712</v>
      </c>
      <c r="D54" s="5">
        <f>+D42+D34+D32+D19+D16+D6</f>
        <v>2438213381</v>
      </c>
      <c r="E54" s="5">
        <f>+E42+E34+E32+E19+E16+E6</f>
        <v>423371732.38999999</v>
      </c>
      <c r="F54" s="35">
        <f t="shared" si="2"/>
        <v>0.17364014802361549</v>
      </c>
    </row>
    <row r="55" spans="2:6" x14ac:dyDescent="0.25">
      <c r="B55" s="1" t="s">
        <v>11</v>
      </c>
      <c r="C55" s="11"/>
      <c r="D55" s="11"/>
      <c r="E55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4.7109375" customWidth="1"/>
  </cols>
  <sheetData>
    <row r="2" spans="2:6" ht="52.5" customHeight="1" x14ac:dyDescent="0.25">
      <c r="B2" s="47" t="s">
        <v>12</v>
      </c>
      <c r="C2" s="47"/>
      <c r="D2" s="47"/>
      <c r="E2" s="47"/>
      <c r="F2" s="47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15260</v>
      </c>
      <c r="F6" s="6">
        <f t="shared" ref="F6:F32" si="0">E6/D6</f>
        <v>7.6300000000000007E-2</v>
      </c>
    </row>
    <row r="7" spans="2:6" x14ac:dyDescent="0.25">
      <c r="B7" s="42" t="s">
        <v>22</v>
      </c>
      <c r="C7" s="14">
        <v>200000</v>
      </c>
      <c r="D7" s="14">
        <v>200000</v>
      </c>
      <c r="E7" s="14">
        <v>15260</v>
      </c>
      <c r="F7" s="26">
        <f t="shared" si="0"/>
        <v>7.6300000000000007E-2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0</v>
      </c>
      <c r="F8" s="6">
        <f t="shared" si="0"/>
        <v>0</v>
      </c>
    </row>
    <row r="9" spans="2:6" x14ac:dyDescent="0.25">
      <c r="B9" s="42" t="s">
        <v>21</v>
      </c>
      <c r="C9" s="14">
        <v>850000</v>
      </c>
      <c r="D9" s="14">
        <v>850000</v>
      </c>
      <c r="E9" s="14">
        <v>0</v>
      </c>
      <c r="F9" s="26">
        <f t="shared" si="0"/>
        <v>0</v>
      </c>
    </row>
    <row r="10" spans="2:6" x14ac:dyDescent="0.25">
      <c r="B10" s="2" t="s">
        <v>2</v>
      </c>
      <c r="C10" s="3">
        <f>+SUM(C11:C21)</f>
        <v>55553676</v>
      </c>
      <c r="D10" s="3">
        <f t="shared" ref="D10:E10" si="1">+SUM(D11:D21)</f>
        <v>70292125</v>
      </c>
      <c r="E10" s="3">
        <f t="shared" si="1"/>
        <v>23500971.660000004</v>
      </c>
      <c r="F10" s="6">
        <f t="shared" si="0"/>
        <v>0.33433292363831657</v>
      </c>
    </row>
    <row r="11" spans="2:6" x14ac:dyDescent="0.25">
      <c r="B11" s="13" t="s">
        <v>14</v>
      </c>
      <c r="C11" s="14">
        <v>6000</v>
      </c>
      <c r="D11" s="14">
        <v>85843</v>
      </c>
      <c r="E11" s="14">
        <v>47000</v>
      </c>
      <c r="F11" s="26">
        <f t="shared" si="0"/>
        <v>0.54751115408361772</v>
      </c>
    </row>
    <row r="12" spans="2:6" x14ac:dyDescent="0.25">
      <c r="B12" s="15" t="s">
        <v>15</v>
      </c>
      <c r="C12" s="16">
        <v>7500</v>
      </c>
      <c r="D12" s="16">
        <v>24208</v>
      </c>
      <c r="E12" s="16">
        <v>0</v>
      </c>
      <c r="F12" s="27">
        <f t="shared" si="0"/>
        <v>0</v>
      </c>
    </row>
    <row r="13" spans="2:6" x14ac:dyDescent="0.25">
      <c r="B13" s="15" t="s">
        <v>16</v>
      </c>
      <c r="C13" s="16">
        <v>4500</v>
      </c>
      <c r="D13" s="16">
        <v>29166</v>
      </c>
      <c r="E13" s="16">
        <v>0</v>
      </c>
      <c r="F13" s="27">
        <f t="shared" si="0"/>
        <v>0</v>
      </c>
    </row>
    <row r="14" spans="2:6" x14ac:dyDescent="0.25">
      <c r="B14" s="15" t="s">
        <v>17</v>
      </c>
      <c r="C14" s="16">
        <v>6000</v>
      </c>
      <c r="D14" s="16">
        <v>11850138</v>
      </c>
      <c r="E14" s="16">
        <v>9798216.2699999996</v>
      </c>
      <c r="F14" s="27">
        <f t="shared" si="0"/>
        <v>0.82684406460076665</v>
      </c>
    </row>
    <row r="15" spans="2:6" x14ac:dyDescent="0.25">
      <c r="B15" s="15" t="s">
        <v>18</v>
      </c>
      <c r="C15" s="16">
        <v>4500</v>
      </c>
      <c r="D15" s="16">
        <v>29574</v>
      </c>
      <c r="E15" s="16">
        <v>7500</v>
      </c>
      <c r="F15" s="27">
        <f t="shared" si="0"/>
        <v>0.25360113613308988</v>
      </c>
    </row>
    <row r="16" spans="2:6" x14ac:dyDescent="0.25">
      <c r="B16" s="15" t="s">
        <v>19</v>
      </c>
      <c r="C16" s="16">
        <v>4500</v>
      </c>
      <c r="D16" s="16">
        <v>14304</v>
      </c>
      <c r="E16" s="16">
        <v>9500</v>
      </c>
      <c r="F16" s="27">
        <f t="shared" si="0"/>
        <v>0.66414988814317677</v>
      </c>
    </row>
    <row r="17" spans="2:6" x14ac:dyDescent="0.25">
      <c r="B17" s="15" t="s">
        <v>20</v>
      </c>
      <c r="C17" s="16">
        <v>3000</v>
      </c>
      <c r="D17" s="16">
        <v>98333</v>
      </c>
      <c r="E17" s="16">
        <v>5000</v>
      </c>
      <c r="F17" s="27">
        <f t="shared" si="0"/>
        <v>5.0847629991966077E-2</v>
      </c>
    </row>
    <row r="18" spans="2:6" x14ac:dyDescent="0.25">
      <c r="B18" s="15" t="s">
        <v>24</v>
      </c>
      <c r="C18" s="16">
        <v>1500</v>
      </c>
      <c r="D18" s="16">
        <v>26000</v>
      </c>
      <c r="E18" s="16">
        <v>2500</v>
      </c>
      <c r="F18" s="27">
        <f t="shared" si="0"/>
        <v>9.6153846153846159E-2</v>
      </c>
    </row>
    <row r="19" spans="2:6" x14ac:dyDescent="0.25">
      <c r="B19" s="15" t="s">
        <v>25</v>
      </c>
      <c r="C19" s="16">
        <v>3000</v>
      </c>
      <c r="D19" s="16">
        <v>8000</v>
      </c>
      <c r="E19" s="16">
        <v>5498</v>
      </c>
      <c r="F19" s="27">
        <f t="shared" si="0"/>
        <v>0.68725000000000003</v>
      </c>
    </row>
    <row r="20" spans="2:6" x14ac:dyDescent="0.25">
      <c r="B20" s="15" t="s">
        <v>21</v>
      </c>
      <c r="C20" s="16">
        <v>14855545</v>
      </c>
      <c r="D20" s="16">
        <v>27694333</v>
      </c>
      <c r="E20" s="16">
        <v>5939745.2600000007</v>
      </c>
      <c r="F20" s="27">
        <f t="shared" si="0"/>
        <v>0.21447511517970122</v>
      </c>
    </row>
    <row r="21" spans="2:6" x14ac:dyDescent="0.25">
      <c r="B21" s="17" t="s">
        <v>22</v>
      </c>
      <c r="C21" s="18">
        <v>40657631</v>
      </c>
      <c r="D21" s="18">
        <v>30432226</v>
      </c>
      <c r="E21" s="18">
        <v>7686012.1300000008</v>
      </c>
      <c r="F21" s="28">
        <f t="shared" si="0"/>
        <v>0.25256161445436165</v>
      </c>
    </row>
    <row r="22" spans="2:6" x14ac:dyDescent="0.25">
      <c r="B22" s="2" t="s">
        <v>3</v>
      </c>
      <c r="C22" s="3">
        <f>+SUM(C23:C24)</f>
        <v>2898783</v>
      </c>
      <c r="D22" s="3">
        <f>+SUM(D23:D24)</f>
        <v>10528351</v>
      </c>
      <c r="E22" s="3">
        <f>+SUM(E23:E24)</f>
        <v>4929255.95</v>
      </c>
      <c r="F22" s="6">
        <f t="shared" ref="F22:F23" si="2">E22/D22</f>
        <v>0.46818879328776181</v>
      </c>
    </row>
    <row r="23" spans="2:6" x14ac:dyDescent="0.25">
      <c r="B23" s="13" t="s">
        <v>21</v>
      </c>
      <c r="C23" s="14">
        <v>0</v>
      </c>
      <c r="D23" s="14">
        <v>6564603</v>
      </c>
      <c r="E23" s="14">
        <v>3092067</v>
      </c>
      <c r="F23" s="26">
        <f t="shared" si="2"/>
        <v>0.47102117218665013</v>
      </c>
    </row>
    <row r="24" spans="2:6" x14ac:dyDescent="0.25">
      <c r="B24" s="2" t="s">
        <v>4</v>
      </c>
      <c r="C24" s="3">
        <f>+SUM(C25:C27)</f>
        <v>2898783</v>
      </c>
      <c r="D24" s="3">
        <f>+SUM(D25:D27)</f>
        <v>3963748</v>
      </c>
      <c r="E24" s="3">
        <f>+SUM(E25:E27)</f>
        <v>1837188.95</v>
      </c>
      <c r="F24" s="6">
        <f t="shared" si="0"/>
        <v>0.4634979191411765</v>
      </c>
    </row>
    <row r="25" spans="2:6" x14ac:dyDescent="0.25">
      <c r="B25" s="13" t="s">
        <v>17</v>
      </c>
      <c r="C25" s="14">
        <v>0</v>
      </c>
      <c r="D25" s="14">
        <v>1888987</v>
      </c>
      <c r="E25" s="14">
        <v>1597627</v>
      </c>
      <c r="F25" s="26">
        <f t="shared" si="0"/>
        <v>0.84575859971508538</v>
      </c>
    </row>
    <row r="26" spans="2:6" x14ac:dyDescent="0.25">
      <c r="B26" s="45" t="s">
        <v>21</v>
      </c>
      <c r="C26" s="46">
        <v>2605453</v>
      </c>
      <c r="D26" s="46">
        <v>1577449</v>
      </c>
      <c r="E26" s="46">
        <v>239561.95</v>
      </c>
      <c r="F26" s="27">
        <f t="shared" si="0"/>
        <v>0.15186668475494294</v>
      </c>
    </row>
    <row r="27" spans="2:6" x14ac:dyDescent="0.25">
      <c r="B27" s="15" t="s">
        <v>22</v>
      </c>
      <c r="C27" s="16">
        <v>293330</v>
      </c>
      <c r="D27" s="16">
        <v>497312</v>
      </c>
      <c r="E27" s="16">
        <v>0</v>
      </c>
      <c r="F27" s="27">
        <f t="shared" si="0"/>
        <v>0</v>
      </c>
    </row>
    <row r="28" spans="2:6" x14ac:dyDescent="0.25">
      <c r="B28" s="2" t="s">
        <v>5</v>
      </c>
      <c r="C28" s="3">
        <f>+SUM(C29:C31)</f>
        <v>3283023</v>
      </c>
      <c r="D28" s="3">
        <f>+SUM(D29:D31)</f>
        <v>5802257</v>
      </c>
      <c r="E28" s="3">
        <f>+SUM(E29:E31)</f>
        <v>71860.909999999989</v>
      </c>
      <c r="F28" s="6">
        <f t="shared" si="0"/>
        <v>1.238499259856983E-2</v>
      </c>
    </row>
    <row r="29" spans="2:6" x14ac:dyDescent="0.25">
      <c r="B29" s="13" t="s">
        <v>20</v>
      </c>
      <c r="C29" s="14">
        <v>0</v>
      </c>
      <c r="D29" s="14">
        <v>15413</v>
      </c>
      <c r="E29" s="14">
        <v>3082.5</v>
      </c>
      <c r="F29" s="26">
        <f t="shared" si="0"/>
        <v>0.19999351197041459</v>
      </c>
    </row>
    <row r="30" spans="2:6" x14ac:dyDescent="0.25">
      <c r="B30" s="15" t="s">
        <v>21</v>
      </c>
      <c r="C30" s="16">
        <v>2828983</v>
      </c>
      <c r="D30" s="16">
        <v>5743512</v>
      </c>
      <c r="E30" s="16">
        <v>68778.409999999989</v>
      </c>
      <c r="F30" s="27">
        <f t="shared" si="0"/>
        <v>1.1974974545191164E-2</v>
      </c>
    </row>
    <row r="31" spans="2:6" x14ac:dyDescent="0.25">
      <c r="B31" s="15" t="s">
        <v>22</v>
      </c>
      <c r="C31" s="16">
        <v>454040</v>
      </c>
      <c r="D31" s="16">
        <v>43332</v>
      </c>
      <c r="E31" s="16">
        <v>0</v>
      </c>
      <c r="F31" s="27">
        <f t="shared" si="0"/>
        <v>0</v>
      </c>
    </row>
    <row r="32" spans="2:6" x14ac:dyDescent="0.25">
      <c r="B32" s="4" t="s">
        <v>8</v>
      </c>
      <c r="C32" s="5">
        <f>+C28+C24+C22+C10+C8+C6</f>
        <v>65684265</v>
      </c>
      <c r="D32" s="5">
        <f>+D28+D24+D22+D10+D8+D6</f>
        <v>91636481</v>
      </c>
      <c r="E32" s="5">
        <f>+E28+E24+E22+E10+E8+E6</f>
        <v>30354537.470000006</v>
      </c>
      <c r="F32" s="7">
        <f t="shared" si="0"/>
        <v>0.33124948861796655</v>
      </c>
    </row>
    <row r="33" spans="2:2" x14ac:dyDescent="0.25">
      <c r="B33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68.140625" customWidth="1"/>
    <col min="3" max="4" width="12.7109375" bestFit="1" customWidth="1"/>
    <col min="5" max="5" width="14.7109375" customWidth="1"/>
  </cols>
  <sheetData>
    <row r="2" spans="2:6" ht="70.5" customHeight="1" x14ac:dyDescent="0.25">
      <c r="B2" s="47" t="s">
        <v>12</v>
      </c>
      <c r="C2" s="47"/>
      <c r="D2" s="47"/>
      <c r="E2" s="47"/>
      <c r="F2" s="47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3</v>
      </c>
      <c r="C6" s="3">
        <f>+SUM(C7:C9)</f>
        <v>1131116635</v>
      </c>
      <c r="D6" s="3">
        <f t="shared" ref="D6:E6" si="0">+SUM(D7:D9)</f>
        <v>1131116635</v>
      </c>
      <c r="E6" s="3">
        <f t="shared" si="0"/>
        <v>0</v>
      </c>
      <c r="F6" s="6">
        <f>E6/D6</f>
        <v>0</v>
      </c>
    </row>
    <row r="7" spans="2:6" x14ac:dyDescent="0.25">
      <c r="B7" s="13" t="s">
        <v>20</v>
      </c>
      <c r="C7" s="14">
        <v>130313121</v>
      </c>
      <c r="D7" s="14">
        <v>130313121</v>
      </c>
      <c r="E7" s="14">
        <v>0</v>
      </c>
      <c r="F7" s="43">
        <f>E7/D7</f>
        <v>0</v>
      </c>
    </row>
    <row r="8" spans="2:6" x14ac:dyDescent="0.25">
      <c r="B8" s="2" t="s">
        <v>5</v>
      </c>
      <c r="C8" s="3">
        <f>+SUM(C9:C9)</f>
        <v>500401757</v>
      </c>
      <c r="D8" s="3">
        <f>+SUM(D9:D9)</f>
        <v>500401757</v>
      </c>
      <c r="E8" s="3">
        <f>+SUM(E9:E9)</f>
        <v>0</v>
      </c>
      <c r="F8" s="6">
        <f>E8/D8</f>
        <v>0</v>
      </c>
    </row>
    <row r="9" spans="2:6" x14ac:dyDescent="0.25">
      <c r="B9" s="13" t="s">
        <v>22</v>
      </c>
      <c r="C9" s="14">
        <v>500401757</v>
      </c>
      <c r="D9" s="14">
        <v>500401757</v>
      </c>
      <c r="E9" s="14">
        <v>0</v>
      </c>
      <c r="F9" s="43">
        <f>E9/D9</f>
        <v>0</v>
      </c>
    </row>
    <row r="10" spans="2:6" x14ac:dyDescent="0.25">
      <c r="B10" s="4" t="s">
        <v>8</v>
      </c>
      <c r="C10" s="5">
        <f>+C8+C6</f>
        <v>1631518392</v>
      </c>
      <c r="D10" s="5">
        <f t="shared" ref="D10:E10" si="1">+D8+D6</f>
        <v>1631518392</v>
      </c>
      <c r="E10" s="5">
        <f t="shared" si="1"/>
        <v>0</v>
      </c>
      <c r="F10" s="7">
        <f>E10/D10</f>
        <v>0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7" t="s">
        <v>12</v>
      </c>
      <c r="C2" s="47"/>
      <c r="D2" s="47"/>
      <c r="E2" s="47"/>
      <c r="F2" s="47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2</v>
      </c>
      <c r="C6" s="3">
        <f>SUM(C7:C7)</f>
        <v>0</v>
      </c>
      <c r="D6" s="3">
        <f>SUM(D7:D7)</f>
        <v>27750</v>
      </c>
      <c r="E6" s="3">
        <f>SUM(E7:E7)</f>
        <v>27750</v>
      </c>
      <c r="F6" s="6">
        <f t="shared" ref="F6:F10" si="0">E6/D6</f>
        <v>1</v>
      </c>
    </row>
    <row r="7" spans="2:6" x14ac:dyDescent="0.25">
      <c r="B7" s="29" t="s">
        <v>16</v>
      </c>
      <c r="C7" s="14">
        <v>0</v>
      </c>
      <c r="D7" s="14">
        <v>27750</v>
      </c>
      <c r="E7" s="14">
        <v>27750</v>
      </c>
      <c r="F7" s="26">
        <f t="shared" si="0"/>
        <v>1</v>
      </c>
    </row>
    <row r="8" spans="2:6" x14ac:dyDescent="0.25">
      <c r="B8" s="2" t="s">
        <v>5</v>
      </c>
      <c r="C8" s="3">
        <f>SUM(C9:C9)</f>
        <v>0</v>
      </c>
      <c r="D8" s="3">
        <f>SUM(D9:D9)</f>
        <v>717863</v>
      </c>
      <c r="E8" s="3">
        <f>SUM(E9:E9)</f>
        <v>15412.5</v>
      </c>
      <c r="F8" s="6">
        <f t="shared" si="0"/>
        <v>2.1469974075833412E-2</v>
      </c>
    </row>
    <row r="9" spans="2:6" x14ac:dyDescent="0.25">
      <c r="B9" s="29" t="s">
        <v>20</v>
      </c>
      <c r="C9" s="14">
        <v>0</v>
      </c>
      <c r="D9" s="14">
        <v>717863</v>
      </c>
      <c r="E9" s="14">
        <v>15412.5</v>
      </c>
      <c r="F9" s="26">
        <f t="shared" si="0"/>
        <v>2.1469974075833412E-2</v>
      </c>
    </row>
    <row r="10" spans="2:6" x14ac:dyDescent="0.25">
      <c r="B10" s="4" t="s">
        <v>8</v>
      </c>
      <c r="C10" s="5">
        <f>+C8+C6</f>
        <v>0</v>
      </c>
      <c r="D10" s="5">
        <f>+D8+D6</f>
        <v>745613</v>
      </c>
      <c r="E10" s="5">
        <f>+E8+E6</f>
        <v>43162.5</v>
      </c>
      <c r="F10" s="5">
        <f t="shared" si="0"/>
        <v>5.7888609774775925E-2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7" sqref="B7:E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7" t="s">
        <v>12</v>
      </c>
      <c r="C2" s="47"/>
      <c r="D2" s="47"/>
      <c r="E2" s="47"/>
      <c r="F2" s="47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5</v>
      </c>
      <c r="C6" s="3">
        <f>SUM(C7:C7)</f>
        <v>0</v>
      </c>
      <c r="D6" s="3">
        <f>SUM(D7:D7)</f>
        <v>0</v>
      </c>
      <c r="E6" s="3">
        <f>SUM(E7:E7)</f>
        <v>0</v>
      </c>
      <c r="F6" s="6" t="e">
        <f t="shared" ref="F6:F8" si="0">E6/D6</f>
        <v>#DIV/0!</v>
      </c>
    </row>
    <row r="7" spans="2:6" x14ac:dyDescent="0.25">
      <c r="B7" s="44"/>
      <c r="C7" s="14"/>
      <c r="D7" s="14"/>
      <c r="E7" s="14"/>
      <c r="F7" s="26" t="e">
        <f t="shared" si="0"/>
        <v>#DIV/0!</v>
      </c>
    </row>
    <row r="8" spans="2:6" x14ac:dyDescent="0.25">
      <c r="B8" s="4" t="s">
        <v>8</v>
      </c>
      <c r="C8" s="5">
        <f>+C7</f>
        <v>0</v>
      </c>
      <c r="D8" s="5">
        <f t="shared" ref="D8:E8" si="1">+D7</f>
        <v>0</v>
      </c>
      <c r="E8" s="5">
        <f t="shared" si="1"/>
        <v>0</v>
      </c>
      <c r="F8" s="5" t="e">
        <f t="shared" si="0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2016-04-15T22:59:49Z</dcterms:modified>
</cp:coreProperties>
</file>