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C\DVICENTE\MINSA\2016\1.- INFORMACION A COMUNICACIONES\PpR_Pliego 2016\04_Abril 2016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state="hidden" r:id="rId6"/>
  </sheets>
  <definedNames>
    <definedName name="_xlnm.Print_Area" localSheetId="4">DYT!$B$2:$F$12</definedName>
    <definedName name="_xlnm.Print_Area" localSheetId="5">RD!$B$2:$F$9</definedName>
    <definedName name="_xlnm.Print_Area" localSheetId="2">RDR!$B$2:$F$33</definedName>
    <definedName name="_xlnm.Print_Area" localSheetId="1">RO!$B$2:$F$56</definedName>
    <definedName name="_xlnm.Print_Area" localSheetId="3">ROOC!$B$2:$F$11</definedName>
    <definedName name="_xlnm.Print_Area" localSheetId="0">'TODA FUENTE'!$B$2:$F$58</definedName>
  </definedNames>
  <calcPr calcId="152511"/>
</workbook>
</file>

<file path=xl/calcChain.xml><?xml version="1.0" encoding="utf-8"?>
<calcChain xmlns="http://schemas.openxmlformats.org/spreadsheetml/2006/main">
  <c r="E8" i="4" l="1"/>
  <c r="D8" i="4"/>
  <c r="C8" i="4"/>
  <c r="E6" i="4"/>
  <c r="D6" i="4"/>
  <c r="C6" i="4"/>
  <c r="F26" i="3"/>
  <c r="F48" i="2"/>
  <c r="F50" i="1"/>
  <c r="F35" i="1"/>
  <c r="F34" i="1"/>
  <c r="F23" i="3" l="1"/>
  <c r="E22" i="3"/>
  <c r="D22" i="3"/>
  <c r="C22" i="3"/>
  <c r="F34" i="2"/>
  <c r="F33" i="2"/>
  <c r="E32" i="2"/>
  <c r="D32" i="2"/>
  <c r="C32" i="2"/>
  <c r="F36" i="1"/>
  <c r="E32" i="1"/>
  <c r="D32" i="1"/>
  <c r="C32" i="1"/>
  <c r="F22" i="3" l="1"/>
  <c r="E8" i="6"/>
  <c r="D8" i="6"/>
  <c r="C8" i="6"/>
  <c r="F7" i="6"/>
  <c r="E6" i="6"/>
  <c r="D6" i="6"/>
  <c r="C6" i="6"/>
  <c r="F8" i="4"/>
  <c r="C43" i="2"/>
  <c r="C55" i="2" s="1"/>
  <c r="F39" i="2"/>
  <c r="D43" i="2"/>
  <c r="D55" i="2" s="1"/>
  <c r="F27" i="2"/>
  <c r="F6" i="6" l="1"/>
  <c r="F8" i="6"/>
  <c r="F54" i="2"/>
  <c r="F53" i="2"/>
  <c r="F52" i="2"/>
  <c r="F51" i="2"/>
  <c r="F50" i="2"/>
  <c r="F49" i="2"/>
  <c r="F47" i="2"/>
  <c r="F46" i="2"/>
  <c r="F45" i="2"/>
  <c r="F44" i="2"/>
  <c r="F42" i="2"/>
  <c r="F41" i="2"/>
  <c r="F40" i="2"/>
  <c r="F38" i="2"/>
  <c r="F37" i="2"/>
  <c r="F36" i="2"/>
  <c r="F31" i="2"/>
  <c r="F30" i="2"/>
  <c r="F29" i="2"/>
  <c r="F28" i="2"/>
  <c r="F26" i="2"/>
  <c r="F25" i="2"/>
  <c r="F24" i="2"/>
  <c r="F23" i="2"/>
  <c r="F22" i="2"/>
  <c r="F21" i="2"/>
  <c r="F20" i="2"/>
  <c r="F18" i="2"/>
  <c r="F17" i="2"/>
  <c r="F15" i="2"/>
  <c r="F14" i="2"/>
  <c r="F13" i="2"/>
  <c r="F12" i="2"/>
  <c r="F11" i="2"/>
  <c r="F10" i="2"/>
  <c r="F9" i="2"/>
  <c r="F8" i="2"/>
  <c r="F7" i="2"/>
  <c r="F56" i="1"/>
  <c r="F55" i="1"/>
  <c r="F54" i="1"/>
  <c r="F53" i="1"/>
  <c r="F52" i="1"/>
  <c r="F51" i="1"/>
  <c r="F49" i="1"/>
  <c r="F48" i="1"/>
  <c r="F47" i="1"/>
  <c r="F46" i="1"/>
  <c r="F44" i="1"/>
  <c r="F43" i="1"/>
  <c r="F42" i="1"/>
  <c r="F41" i="1"/>
  <c r="F40" i="1"/>
  <c r="F39" i="1"/>
  <c r="F38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5" i="1"/>
  <c r="F14" i="1"/>
  <c r="F13" i="1"/>
  <c r="F12" i="1"/>
  <c r="F11" i="1"/>
  <c r="F10" i="1"/>
  <c r="F9" i="1"/>
  <c r="F8" i="1"/>
  <c r="F7" i="1"/>
  <c r="F32" i="1" l="1"/>
  <c r="C37" i="1" l="1"/>
  <c r="D37" i="1"/>
  <c r="E37" i="1"/>
  <c r="F37" i="1" s="1"/>
  <c r="E9" i="5" l="1"/>
  <c r="D9" i="5"/>
  <c r="C9" i="5"/>
  <c r="E6" i="5"/>
  <c r="D6" i="5"/>
  <c r="C6" i="5"/>
  <c r="E45" i="1"/>
  <c r="E57" i="1" s="1"/>
  <c r="D45" i="1"/>
  <c r="D57" i="1" s="1"/>
  <c r="E16" i="1"/>
  <c r="D16" i="1"/>
  <c r="C16" i="1"/>
  <c r="C45" i="1"/>
  <c r="C57" i="1" s="1"/>
  <c r="C19" i="1"/>
  <c r="D19" i="1"/>
  <c r="E19" i="1"/>
  <c r="F45" i="1" l="1"/>
  <c r="F16" i="1"/>
  <c r="C11" i="5"/>
  <c r="D11" i="5"/>
  <c r="F19" i="1"/>
  <c r="E11" i="5"/>
  <c r="E10" i="4"/>
  <c r="D10" i="4"/>
  <c r="C10" i="4"/>
  <c r="E28" i="3"/>
  <c r="D28" i="3"/>
  <c r="C28" i="3"/>
  <c r="E24" i="3"/>
  <c r="D24" i="3"/>
  <c r="C24" i="3"/>
  <c r="E10" i="3"/>
  <c r="D10" i="3"/>
  <c r="C10" i="3"/>
  <c r="E8" i="3"/>
  <c r="D8" i="3"/>
  <c r="C8" i="3"/>
  <c r="E6" i="3"/>
  <c r="D6" i="3"/>
  <c r="C6" i="3"/>
  <c r="E43" i="2"/>
  <c r="E35" i="2"/>
  <c r="F35" i="2" s="1"/>
  <c r="D35" i="2"/>
  <c r="C35" i="2"/>
  <c r="F32" i="2"/>
  <c r="E19" i="2"/>
  <c r="D19" i="2"/>
  <c r="C19" i="2"/>
  <c r="E16" i="2"/>
  <c r="D16" i="2"/>
  <c r="C16" i="2"/>
  <c r="E6" i="2"/>
  <c r="D6" i="2"/>
  <c r="C6" i="2"/>
  <c r="E6" i="1"/>
  <c r="D6" i="1"/>
  <c r="C6" i="1"/>
  <c r="F43" i="2" l="1"/>
  <c r="E55" i="2"/>
  <c r="C32" i="3"/>
  <c r="D32" i="3"/>
  <c r="F6" i="2"/>
  <c r="E32" i="3"/>
  <c r="F19" i="2"/>
  <c r="F16" i="2"/>
  <c r="F57" i="1"/>
  <c r="F6" i="1"/>
  <c r="F11" i="5"/>
  <c r="F10" i="5"/>
  <c r="F9" i="5"/>
  <c r="F8" i="5"/>
  <c r="F7" i="5"/>
  <c r="F6" i="5"/>
  <c r="F10" i="4"/>
  <c r="F9" i="4"/>
  <c r="F7" i="4"/>
  <c r="F6" i="4"/>
  <c r="F31" i="3"/>
  <c r="F30" i="3"/>
  <c r="F29" i="3"/>
  <c r="F28" i="3"/>
  <c r="F27" i="3"/>
  <c r="F25" i="3"/>
  <c r="F24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5" i="2" l="1"/>
  <c r="F32" i="3"/>
</calcChain>
</file>

<file path=xl/sharedStrings.xml><?xml version="1.0" encoding="utf-8"?>
<sst xmlns="http://schemas.openxmlformats.org/spreadsheetml/2006/main" count="190" uniqueCount="34">
  <si>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</si>
  <si>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</si>
  <si>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</si>
  <si>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</si>
  <si>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</si>
  <si>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</si>
  <si>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</si>
  <si>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</si>
  <si>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</si>
  <si>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</si>
  <si>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</si>
  <si>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Abril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</si>
  <si>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</si>
  <si>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</si>
  <si>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</si>
  <si>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</si>
  <si>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</si>
  <si>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</si>
  <si>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</si>
  <si>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</si>
  <si>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</si>
  <si>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</si>
  <si>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</si>
  <si>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</si>
  <si>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</si>
  <si>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 RECURSOS DETERMINADOS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</si>
  <si>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</si>
  <si>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</si>
  <si>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</si>
  <si>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</si>
  <si>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</si>
  <si>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EJECUCION DE LOS PROGRAMAS PRESUPUESTALES AL MES DE ABRIL DEL AÑO FISCAL 2016
DEL PLIEGO 011 MINSA - TODA FUENTE</t>
  </si>
  <si>
    <t>EJECUCION DE LOS PROGRAMAS PRESUPUESTALES AL MES DE ABRIL 
DEL AÑO FISCAL 2016
DEL PLIEGO 011 MINSA - TODA FUENTE</t>
  </si>
  <si>
    <t>DEVENGADO
AL 31.04.16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</si>
</sst>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0" fontId="5" fillId="0" borderId="0" xfId="0" applyFont="1" applyAlignment="1">
      <alignment horizontal="center" vertical="center" wrapText="1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164" fontId="0" fillId="0" borderId="7" xfId="1" applyNumberFormat="1" applyFont="1" applyBorder="1"/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45" t="s">
        <v>31</v>
      </c>
      <c r="C2" s="45"/>
      <c r="D2" s="45"/>
      <c r="E2" s="45"/>
      <c r="F2" s="45"/>
    </row>
    <row r="4" spans="2:6" x14ac:dyDescent="0.25">
      <c r="B4" s="1" t="s">
        <v>30</v>
      </c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33</v>
      </c>
      <c r="F5" s="10" t="s">
        <v>10</v>
      </c>
    </row>
    <row r="6" spans="2:6" x14ac:dyDescent="0.25">
      <c r="B6" s="2" t="s">
        <v>0</v>
      </c>
      <c r="C6" s="3">
        <f>SUM(C7:C15)</f>
        <v>1085551000</v>
      </c>
      <c r="D6" s="3">
        <f>SUM(D7:D15)</f>
        <v>794423613</v>
      </c>
      <c r="E6" s="3">
        <f>SUM(E7:E15)</f>
        <v>196443639.05999997</v>
      </c>
      <c r="F6" s="31">
        <f>IF(E6=0,"0%",+E6/D6)</f>
        <v>0.2472781974822795</v>
      </c>
    </row>
    <row r="7" spans="2:6" x14ac:dyDescent="0.25">
      <c r="B7" s="19" t="s">
        <v>12</v>
      </c>
      <c r="C7" s="20">
        <v>842891</v>
      </c>
      <c r="D7" s="20">
        <v>1142858</v>
      </c>
      <c r="E7" s="20">
        <v>282193.55999999994</v>
      </c>
      <c r="F7" s="32">
        <f t="shared" ref="F7:F57" si="0">IF(E7=0,"0%",+E7/D7)</f>
        <v>0.24691917981061509</v>
      </c>
    </row>
    <row r="8" spans="2:6" x14ac:dyDescent="0.25">
      <c r="B8" s="21" t="s">
        <v>13</v>
      </c>
      <c r="C8" s="22">
        <v>198156</v>
      </c>
      <c r="D8" s="22">
        <v>329647</v>
      </c>
      <c r="E8" s="22">
        <v>23035.1</v>
      </c>
      <c r="F8" s="33">
        <f t="shared" si="0"/>
        <v>6.9878081705582032E-2</v>
      </c>
    </row>
    <row r="9" spans="2:6" x14ac:dyDescent="0.25">
      <c r="B9" s="21" t="s">
        <v>14</v>
      </c>
      <c r="C9" s="22">
        <v>463129</v>
      </c>
      <c r="D9" s="22">
        <v>780952</v>
      </c>
      <c r="E9" s="22">
        <v>197287.6</v>
      </c>
      <c r="F9" s="33">
        <f t="shared" si="0"/>
        <v>0.25262448908511664</v>
      </c>
    </row>
    <row r="10" spans="2:6" x14ac:dyDescent="0.25">
      <c r="B10" s="21" t="s">
        <v>15</v>
      </c>
      <c r="C10" s="22">
        <v>437071</v>
      </c>
      <c r="D10" s="22">
        <v>525096</v>
      </c>
      <c r="E10" s="22">
        <v>237315.27999999997</v>
      </c>
      <c r="F10" s="33">
        <f t="shared" si="0"/>
        <v>0.45194646312293363</v>
      </c>
    </row>
    <row r="11" spans="2:6" x14ac:dyDescent="0.25">
      <c r="B11" s="21" t="s">
        <v>16</v>
      </c>
      <c r="C11" s="22">
        <v>4074129</v>
      </c>
      <c r="D11" s="22">
        <v>4258534</v>
      </c>
      <c r="E11" s="22">
        <v>909119.0399999998</v>
      </c>
      <c r="F11" s="33">
        <f t="shared" si="0"/>
        <v>0.21348169111717782</v>
      </c>
    </row>
    <row r="12" spans="2:6" x14ac:dyDescent="0.25">
      <c r="B12" s="21" t="s">
        <v>17</v>
      </c>
      <c r="C12" s="22">
        <v>176089</v>
      </c>
      <c r="D12" s="22">
        <v>249969</v>
      </c>
      <c r="E12" s="22">
        <v>4010</v>
      </c>
      <c r="F12" s="33">
        <f t="shared" si="0"/>
        <v>1.6041989206661625E-2</v>
      </c>
    </row>
    <row r="13" spans="2:6" x14ac:dyDescent="0.25">
      <c r="B13" s="21" t="s">
        <v>18</v>
      </c>
      <c r="C13" s="22">
        <v>158679</v>
      </c>
      <c r="D13" s="22">
        <v>161850</v>
      </c>
      <c r="E13" s="22">
        <v>32288</v>
      </c>
      <c r="F13" s="33">
        <f t="shared" si="0"/>
        <v>0.19949335804757493</v>
      </c>
    </row>
    <row r="14" spans="2:6" x14ac:dyDescent="0.25">
      <c r="B14" s="21" t="s">
        <v>20</v>
      </c>
      <c r="C14" s="22">
        <v>1059115588</v>
      </c>
      <c r="D14" s="22">
        <v>763204800</v>
      </c>
      <c r="E14" s="22">
        <v>189011087.96999997</v>
      </c>
      <c r="F14" s="33">
        <f t="shared" si="0"/>
        <v>0.24765448012119418</v>
      </c>
    </row>
    <row r="15" spans="2:6" x14ac:dyDescent="0.25">
      <c r="B15" s="21" t="s">
        <v>21</v>
      </c>
      <c r="C15" s="22">
        <v>20085268</v>
      </c>
      <c r="D15" s="22">
        <v>23769907</v>
      </c>
      <c r="E15" s="22">
        <v>5747302.5100000016</v>
      </c>
      <c r="F15" s="33">
        <f t="shared" si="0"/>
        <v>0.24178901962048072</v>
      </c>
    </row>
    <row r="16" spans="2:6" x14ac:dyDescent="0.25">
      <c r="B16" s="2" t="s">
        <v>1</v>
      </c>
      <c r="C16" s="3">
        <f>SUM(C17:C18)</f>
        <v>43521000</v>
      </c>
      <c r="D16" s="3">
        <f>SUM(D17:D18)</f>
        <v>44484072</v>
      </c>
      <c r="E16" s="3">
        <f>SUM(E17:E18)</f>
        <v>14390684.020000003</v>
      </c>
      <c r="F16" s="31">
        <f t="shared" si="0"/>
        <v>0.32350194964166057</v>
      </c>
    </row>
    <row r="17" spans="2:6" x14ac:dyDescent="0.25">
      <c r="B17" s="19" t="s">
        <v>20</v>
      </c>
      <c r="C17" s="20">
        <v>896000</v>
      </c>
      <c r="D17" s="20">
        <v>896000</v>
      </c>
      <c r="E17" s="20">
        <v>6864.63</v>
      </c>
      <c r="F17" s="32">
        <f t="shared" si="0"/>
        <v>7.6614174107142857E-3</v>
      </c>
    </row>
    <row r="18" spans="2:6" x14ac:dyDescent="0.25">
      <c r="B18" s="21" t="s">
        <v>21</v>
      </c>
      <c r="C18" s="22">
        <v>42625000</v>
      </c>
      <c r="D18" s="22">
        <v>43588072</v>
      </c>
      <c r="E18" s="22">
        <v>14383819.390000002</v>
      </c>
      <c r="F18" s="33">
        <f t="shared" si="0"/>
        <v>0.32999439364971228</v>
      </c>
    </row>
    <row r="19" spans="2:6" x14ac:dyDescent="0.25">
      <c r="B19" s="2" t="s">
        <v>2</v>
      </c>
      <c r="C19" s="3">
        <f>SUM(C20:C31)</f>
        <v>913553676</v>
      </c>
      <c r="D19" s="3">
        <f t="shared" ref="D19:E19" si="1">SUM(D20:D31)</f>
        <v>812462774</v>
      </c>
      <c r="E19" s="3">
        <f t="shared" si="1"/>
        <v>282319274.03999996</v>
      </c>
      <c r="F19" s="31">
        <f t="shared" si="0"/>
        <v>0.34748579636462207</v>
      </c>
    </row>
    <row r="20" spans="2:6" x14ac:dyDescent="0.25">
      <c r="B20" s="19" t="s">
        <v>12</v>
      </c>
      <c r="C20" s="20">
        <v>250119812</v>
      </c>
      <c r="D20" s="20">
        <v>223960126</v>
      </c>
      <c r="E20" s="20">
        <v>125636066.22999999</v>
      </c>
      <c r="F20" s="32">
        <f t="shared" si="0"/>
        <v>0.56097515425580713</v>
      </c>
    </row>
    <row r="21" spans="2:6" x14ac:dyDescent="0.25">
      <c r="B21" s="21" t="s">
        <v>13</v>
      </c>
      <c r="C21" s="22">
        <v>36425242</v>
      </c>
      <c r="D21" s="22">
        <v>35932772</v>
      </c>
      <c r="E21" s="22">
        <v>14126670.370000001</v>
      </c>
      <c r="F21" s="33">
        <f t="shared" si="0"/>
        <v>0.39314168052495368</v>
      </c>
    </row>
    <row r="22" spans="2:6" x14ac:dyDescent="0.25">
      <c r="B22" s="21" t="s">
        <v>14</v>
      </c>
      <c r="C22" s="22">
        <v>85248099</v>
      </c>
      <c r="D22" s="22">
        <v>82080291</v>
      </c>
      <c r="E22" s="22">
        <v>30159347.430000007</v>
      </c>
      <c r="F22" s="33">
        <f t="shared" si="0"/>
        <v>0.36743714066510813</v>
      </c>
    </row>
    <row r="23" spans="2:6" x14ac:dyDescent="0.25">
      <c r="B23" s="21" t="s">
        <v>15</v>
      </c>
      <c r="C23" s="22">
        <v>46286559</v>
      </c>
      <c r="D23" s="22">
        <v>49231753</v>
      </c>
      <c r="E23" s="22">
        <v>14944352.27</v>
      </c>
      <c r="F23" s="33">
        <f t="shared" si="0"/>
        <v>0.30355108967986577</v>
      </c>
    </row>
    <row r="24" spans="2:6" x14ac:dyDescent="0.25">
      <c r="B24" s="21" t="s">
        <v>16</v>
      </c>
      <c r="C24" s="22">
        <v>22143856</v>
      </c>
      <c r="D24" s="22">
        <v>13744212</v>
      </c>
      <c r="E24" s="22">
        <v>2778813.3100000005</v>
      </c>
      <c r="F24" s="33">
        <f t="shared" si="0"/>
        <v>0.20218062046772856</v>
      </c>
    </row>
    <row r="25" spans="2:6" x14ac:dyDescent="0.25">
      <c r="B25" s="21" t="s">
        <v>17</v>
      </c>
      <c r="C25" s="22">
        <v>51953700</v>
      </c>
      <c r="D25" s="22">
        <v>48558097</v>
      </c>
      <c r="E25" s="22">
        <v>15006002.720000001</v>
      </c>
      <c r="F25" s="33">
        <f t="shared" si="0"/>
        <v>0.30903193590967948</v>
      </c>
    </row>
    <row r="26" spans="2:6" x14ac:dyDescent="0.25">
      <c r="B26" s="21" t="s">
        <v>18</v>
      </c>
      <c r="C26" s="22">
        <v>14265020</v>
      </c>
      <c r="D26" s="22">
        <v>15018806</v>
      </c>
      <c r="E26" s="22">
        <v>2529834.3499999992</v>
      </c>
      <c r="F26" s="33">
        <f t="shared" si="0"/>
        <v>0.16844443892543781</v>
      </c>
    </row>
    <row r="27" spans="2:6" x14ac:dyDescent="0.25">
      <c r="B27" s="21" t="s">
        <v>19</v>
      </c>
      <c r="C27" s="22">
        <v>16335576</v>
      </c>
      <c r="D27" s="22">
        <v>10064507</v>
      </c>
      <c r="E27" s="22">
        <v>866924.14</v>
      </c>
      <c r="F27" s="33">
        <f t="shared" si="0"/>
        <v>8.6136771527904943E-2</v>
      </c>
    </row>
    <row r="28" spans="2:6" x14ac:dyDescent="0.25">
      <c r="B28" s="21" t="s">
        <v>22</v>
      </c>
      <c r="C28" s="22">
        <v>3035253</v>
      </c>
      <c r="D28" s="22">
        <v>1763323</v>
      </c>
      <c r="E28" s="22">
        <v>333808.92</v>
      </c>
      <c r="F28" s="33">
        <f t="shared" si="0"/>
        <v>0.18930673506782364</v>
      </c>
    </row>
    <row r="29" spans="2:6" x14ac:dyDescent="0.25">
      <c r="B29" s="21" t="s">
        <v>23</v>
      </c>
      <c r="C29" s="22">
        <v>2190333</v>
      </c>
      <c r="D29" s="22">
        <v>2518220</v>
      </c>
      <c r="E29" s="22">
        <v>175266.07</v>
      </c>
      <c r="F29" s="33">
        <f t="shared" si="0"/>
        <v>6.959918910976802E-2</v>
      </c>
    </row>
    <row r="30" spans="2:6" x14ac:dyDescent="0.25">
      <c r="B30" s="21" t="s">
        <v>20</v>
      </c>
      <c r="C30" s="22">
        <v>133874694</v>
      </c>
      <c r="D30" s="22">
        <v>149676485</v>
      </c>
      <c r="E30" s="22">
        <v>43352826.359999999</v>
      </c>
      <c r="F30" s="33">
        <f t="shared" si="0"/>
        <v>0.28964353592349523</v>
      </c>
    </row>
    <row r="31" spans="2:6" x14ac:dyDescent="0.25">
      <c r="B31" s="23" t="s">
        <v>21</v>
      </c>
      <c r="C31" s="24">
        <v>251675532</v>
      </c>
      <c r="D31" s="24">
        <v>179914182</v>
      </c>
      <c r="E31" s="24">
        <v>32409361.869999997</v>
      </c>
      <c r="F31" s="34">
        <f t="shared" si="0"/>
        <v>0.18013789413221465</v>
      </c>
    </row>
    <row r="32" spans="2:6" x14ac:dyDescent="0.25">
      <c r="B32" s="2" t="s">
        <v>3</v>
      </c>
      <c r="C32" s="3">
        <f>SUM(C33:C36)</f>
        <v>130313121</v>
      </c>
      <c r="D32" s="3">
        <f t="shared" ref="D32:E32" si="2">SUM(D33:D36)</f>
        <v>166675708</v>
      </c>
      <c r="E32" s="3">
        <f t="shared" si="2"/>
        <v>32890051</v>
      </c>
      <c r="F32" s="31">
        <f t="shared" si="0"/>
        <v>0.19732960126379065</v>
      </c>
    </row>
    <row r="33" spans="2:6" x14ac:dyDescent="0.25">
      <c r="B33" s="19" t="s">
        <v>15</v>
      </c>
      <c r="C33" s="20">
        <v>0</v>
      </c>
      <c r="D33" s="20">
        <v>28899564</v>
      </c>
      <c r="E33" s="20">
        <v>28899564</v>
      </c>
      <c r="F33" s="32">
        <f t="shared" si="0"/>
        <v>1</v>
      </c>
    </row>
    <row r="34" spans="2:6" x14ac:dyDescent="0.25">
      <c r="B34" s="21" t="s">
        <v>16</v>
      </c>
      <c r="C34" s="22">
        <v>0</v>
      </c>
      <c r="D34" s="22">
        <v>898420</v>
      </c>
      <c r="E34" s="22">
        <v>898420</v>
      </c>
      <c r="F34" s="33">
        <f t="shared" si="0"/>
        <v>1</v>
      </c>
    </row>
    <row r="35" spans="2:6" x14ac:dyDescent="0.25">
      <c r="B35" s="21" t="s">
        <v>18</v>
      </c>
      <c r="C35" s="22">
        <v>130313121</v>
      </c>
      <c r="D35" s="22">
        <v>130313121</v>
      </c>
      <c r="E35" s="22">
        <v>0</v>
      </c>
      <c r="F35" s="33" t="str">
        <f t="shared" si="0"/>
        <v>0%</v>
      </c>
    </row>
    <row r="36" spans="2:6" x14ac:dyDescent="0.25">
      <c r="B36" s="23" t="s">
        <v>20</v>
      </c>
      <c r="C36" s="24">
        <v>0</v>
      </c>
      <c r="D36" s="24">
        <v>6564603</v>
      </c>
      <c r="E36" s="24">
        <v>3092067</v>
      </c>
      <c r="F36" s="34">
        <f t="shared" si="0"/>
        <v>0.47102117218665013</v>
      </c>
    </row>
    <row r="37" spans="2:6" x14ac:dyDescent="0.25">
      <c r="B37" s="2" t="s">
        <v>4</v>
      </c>
      <c r="C37" s="3">
        <f>+SUM(C38:C44)</f>
        <v>14123783</v>
      </c>
      <c r="D37" s="3">
        <f t="shared" ref="D37:E37" si="3">+SUM(D38:D44)</f>
        <v>50200469</v>
      </c>
      <c r="E37" s="3">
        <f t="shared" si="3"/>
        <v>25049862.799999997</v>
      </c>
      <c r="F37" s="31">
        <f t="shared" si="0"/>
        <v>0.49899658905577149</v>
      </c>
    </row>
    <row r="38" spans="2:6" x14ac:dyDescent="0.25">
      <c r="B38" s="19" t="s">
        <v>12</v>
      </c>
      <c r="C38" s="20">
        <v>777000</v>
      </c>
      <c r="D38" s="20">
        <v>23969216</v>
      </c>
      <c r="E38" s="20">
        <v>11321363</v>
      </c>
      <c r="F38" s="32">
        <f t="shared" si="0"/>
        <v>0.47232929938133977</v>
      </c>
    </row>
    <row r="39" spans="2:6" x14ac:dyDescent="0.25">
      <c r="B39" s="21" t="s">
        <v>13</v>
      </c>
      <c r="C39" s="22">
        <v>0</v>
      </c>
      <c r="D39" s="22">
        <v>364487</v>
      </c>
      <c r="E39" s="22">
        <v>131897</v>
      </c>
      <c r="F39" s="33">
        <f t="shared" si="0"/>
        <v>0.3618702450293152</v>
      </c>
    </row>
    <row r="40" spans="2:6" x14ac:dyDescent="0.25">
      <c r="B40" s="21" t="s">
        <v>14</v>
      </c>
      <c r="C40" s="22">
        <v>0</v>
      </c>
      <c r="D40" s="22">
        <v>634456</v>
      </c>
      <c r="E40" s="22">
        <v>363831</v>
      </c>
      <c r="F40" s="33">
        <f t="shared" si="0"/>
        <v>0.57345347825538728</v>
      </c>
    </row>
    <row r="41" spans="2:6" x14ac:dyDescent="0.25">
      <c r="B41" s="21" t="s">
        <v>15</v>
      </c>
      <c r="C41" s="22">
        <v>0</v>
      </c>
      <c r="D41" s="22">
        <v>2022987</v>
      </c>
      <c r="E41" s="22">
        <v>1703649</v>
      </c>
      <c r="F41" s="33">
        <f t="shared" si="0"/>
        <v>0.84214530296042434</v>
      </c>
    </row>
    <row r="42" spans="2:6" x14ac:dyDescent="0.25">
      <c r="B42" s="21" t="s">
        <v>18</v>
      </c>
      <c r="C42" s="22">
        <v>0</v>
      </c>
      <c r="D42" s="22">
        <v>12000</v>
      </c>
      <c r="E42" s="22">
        <v>4271.3999999999996</v>
      </c>
      <c r="F42" s="33">
        <f t="shared" si="0"/>
        <v>0.35594999999999999</v>
      </c>
    </row>
    <row r="43" spans="2:6" x14ac:dyDescent="0.25">
      <c r="B43" s="21" t="s">
        <v>20</v>
      </c>
      <c r="C43" s="22">
        <v>2628453</v>
      </c>
      <c r="D43" s="22">
        <v>3286233</v>
      </c>
      <c r="E43" s="22">
        <v>2875670.43</v>
      </c>
      <c r="F43" s="33">
        <f t="shared" si="0"/>
        <v>0.87506589764024645</v>
      </c>
    </row>
    <row r="44" spans="2:6" x14ac:dyDescent="0.25">
      <c r="B44" s="21" t="s">
        <v>21</v>
      </c>
      <c r="C44" s="22">
        <v>10718330</v>
      </c>
      <c r="D44" s="22">
        <v>19911090</v>
      </c>
      <c r="E44" s="22">
        <v>8649180.9699999988</v>
      </c>
      <c r="F44" s="33">
        <f t="shared" si="0"/>
        <v>0.43439012982212422</v>
      </c>
    </row>
    <row r="45" spans="2:6" x14ac:dyDescent="0.25">
      <c r="B45" s="2" t="s">
        <v>5</v>
      </c>
      <c r="C45" s="3">
        <f>SUM(C46:C56)</f>
        <v>1399568492</v>
      </c>
      <c r="D45" s="3">
        <f>SUM(D46:D56)</f>
        <v>909703410</v>
      </c>
      <c r="E45" s="3">
        <f>SUM(E46:E56)</f>
        <v>34469321.729999997</v>
      </c>
      <c r="F45" s="31">
        <f t="shared" si="0"/>
        <v>3.7890724989147834E-2</v>
      </c>
    </row>
    <row r="46" spans="2:6" x14ac:dyDescent="0.25">
      <c r="B46" s="19" t="s">
        <v>12</v>
      </c>
      <c r="C46" s="20">
        <v>36020984</v>
      </c>
      <c r="D46" s="20">
        <v>10704176</v>
      </c>
      <c r="E46" s="20">
        <v>269866.38</v>
      </c>
      <c r="F46" s="32">
        <f t="shared" si="0"/>
        <v>2.5211317526916598E-2</v>
      </c>
    </row>
    <row r="47" spans="2:6" x14ac:dyDescent="0.25">
      <c r="B47" s="21" t="s">
        <v>13</v>
      </c>
      <c r="C47" s="22">
        <v>36142526</v>
      </c>
      <c r="D47" s="22">
        <v>21519834</v>
      </c>
      <c r="E47" s="22">
        <v>7110960.1700000009</v>
      </c>
      <c r="F47" s="33">
        <f t="shared" si="0"/>
        <v>0.33043750105135572</v>
      </c>
    </row>
    <row r="48" spans="2:6" x14ac:dyDescent="0.25">
      <c r="B48" s="21" t="s">
        <v>14</v>
      </c>
      <c r="C48" s="22">
        <v>25000000</v>
      </c>
      <c r="D48" s="22">
        <v>13884</v>
      </c>
      <c r="E48" s="22">
        <v>5124</v>
      </c>
      <c r="F48" s="33">
        <f t="shared" si="0"/>
        <v>0.36905790838375108</v>
      </c>
    </row>
    <row r="49" spans="2:6" x14ac:dyDescent="0.25">
      <c r="B49" s="21" t="s">
        <v>15</v>
      </c>
      <c r="C49" s="22">
        <v>25000000</v>
      </c>
      <c r="D49" s="22">
        <v>454885</v>
      </c>
      <c r="E49" s="22">
        <v>24465</v>
      </c>
      <c r="F49" s="33">
        <f t="shared" si="0"/>
        <v>5.3782824230299967E-2</v>
      </c>
    </row>
    <row r="50" spans="2:6" x14ac:dyDescent="0.25">
      <c r="B50" s="21" t="s">
        <v>16</v>
      </c>
      <c r="C50" s="22">
        <v>15000000</v>
      </c>
      <c r="D50" s="22">
        <v>48736</v>
      </c>
      <c r="E50" s="22">
        <v>11550</v>
      </c>
      <c r="F50" s="33">
        <f t="shared" si="0"/>
        <v>0.23699113591595536</v>
      </c>
    </row>
    <row r="51" spans="2:6" x14ac:dyDescent="0.25">
      <c r="B51" s="21" t="s">
        <v>17</v>
      </c>
      <c r="C51" s="22">
        <v>25000000</v>
      </c>
      <c r="D51" s="22">
        <v>4650</v>
      </c>
      <c r="E51" s="22">
        <v>0</v>
      </c>
      <c r="F51" s="33" t="str">
        <f t="shared" si="0"/>
        <v>0%</v>
      </c>
    </row>
    <row r="52" spans="2:6" x14ac:dyDescent="0.25">
      <c r="B52" s="21" t="s">
        <v>18</v>
      </c>
      <c r="C52" s="22">
        <v>0</v>
      </c>
      <c r="D52" s="22">
        <v>2756178</v>
      </c>
      <c r="E52" s="22">
        <v>2006176.44</v>
      </c>
      <c r="F52" s="33">
        <f t="shared" si="0"/>
        <v>0.7278834821263358</v>
      </c>
    </row>
    <row r="53" spans="2:6" x14ac:dyDescent="0.25">
      <c r="B53" s="21" t="s">
        <v>19</v>
      </c>
      <c r="C53" s="22">
        <v>0</v>
      </c>
      <c r="D53" s="22">
        <v>4580679</v>
      </c>
      <c r="E53" s="22">
        <v>0</v>
      </c>
      <c r="F53" s="33" t="str">
        <f t="shared" si="0"/>
        <v>0%</v>
      </c>
    </row>
    <row r="54" spans="2:6" x14ac:dyDescent="0.25">
      <c r="B54" s="21" t="s">
        <v>23</v>
      </c>
      <c r="C54" s="22">
        <v>10000000</v>
      </c>
      <c r="D54" s="22">
        <v>0</v>
      </c>
      <c r="E54" s="22">
        <v>0</v>
      </c>
      <c r="F54" s="33" t="str">
        <f t="shared" si="0"/>
        <v>0%</v>
      </c>
    </row>
    <row r="55" spans="2:6" x14ac:dyDescent="0.25">
      <c r="B55" s="21" t="s">
        <v>20</v>
      </c>
      <c r="C55" s="22">
        <v>2828983</v>
      </c>
      <c r="D55" s="22">
        <v>9872402</v>
      </c>
      <c r="E55" s="22">
        <v>8824811.9800000004</v>
      </c>
      <c r="F55" s="33">
        <f t="shared" si="0"/>
        <v>0.89388701756674827</v>
      </c>
    </row>
    <row r="56" spans="2:6" x14ac:dyDescent="0.25">
      <c r="B56" s="21" t="s">
        <v>21</v>
      </c>
      <c r="C56" s="22">
        <v>1224575999</v>
      </c>
      <c r="D56" s="22">
        <v>859747986</v>
      </c>
      <c r="E56" s="22">
        <v>16216367.76</v>
      </c>
      <c r="F56" s="33">
        <f t="shared" si="0"/>
        <v>1.8861768825359015E-2</v>
      </c>
    </row>
    <row r="57" spans="2:6" x14ac:dyDescent="0.25">
      <c r="B57" s="4" t="s">
        <v>8</v>
      </c>
      <c r="C57" s="5">
        <f>+C45+C37+C32+C19+C16+C6</f>
        <v>3586631072</v>
      </c>
      <c r="D57" s="5">
        <f>+D45+D37+D32+D19+D16+D6</f>
        <v>2777950046</v>
      </c>
      <c r="E57" s="5">
        <f>+E45+E37+E32+E19+E16+E6</f>
        <v>585562832.64999986</v>
      </c>
      <c r="F57" s="35">
        <f t="shared" si="0"/>
        <v>0.21078954731139174</v>
      </c>
    </row>
    <row r="58" spans="2:6" x14ac:dyDescent="0.25">
      <c r="B58" s="1" t="s">
        <v>11</v>
      </c>
      <c r="C58" s="30"/>
      <c r="D58" s="30"/>
      <c r="E58" s="30"/>
    </row>
    <row r="59" spans="2:6" x14ac:dyDescent="0.25">
      <c r="C59" s="30"/>
      <c r="D59" s="30"/>
      <c r="E59" s="30"/>
      <c r="F59" s="37"/>
    </row>
    <row r="60" spans="2:6" x14ac:dyDescent="0.25">
      <c r="C60" s="30"/>
      <c r="D60" s="30"/>
      <c r="E60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6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6.28515625" style="1" customWidth="1"/>
    <col min="6" max="6" width="12.7109375" style="1" customWidth="1"/>
    <col min="7" max="16384" width="11.42578125" style="1"/>
  </cols>
  <sheetData>
    <row r="2" spans="2:6" ht="69" customHeight="1" x14ac:dyDescent="0.25">
      <c r="B2" s="45" t="s">
        <v>32</v>
      </c>
      <c r="C2" s="45"/>
      <c r="D2" s="45"/>
      <c r="E2" s="45"/>
      <c r="F2" s="45"/>
    </row>
    <row r="4" spans="2:6" x14ac:dyDescent="0.25">
      <c r="B4" s="1" t="s">
        <v>29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33</v>
      </c>
      <c r="F5" s="12" t="s">
        <v>10</v>
      </c>
    </row>
    <row r="6" spans="2:6" x14ac:dyDescent="0.25">
      <c r="B6" s="2" t="s">
        <v>0</v>
      </c>
      <c r="C6" s="3">
        <f>SUM(C7:C15)</f>
        <v>1085351000</v>
      </c>
      <c r="D6" s="3">
        <f>SUM(D7:D15)</f>
        <v>794223613</v>
      </c>
      <c r="E6" s="3">
        <f>SUM(E7:E15)</f>
        <v>196428379.05999997</v>
      </c>
      <c r="F6" s="31">
        <f t="shared" ref="F6:F30" si="0">IF(E6=0,"0%",+E6/D6)</f>
        <v>0.24732125291268564</v>
      </c>
    </row>
    <row r="7" spans="2:6" x14ac:dyDescent="0.25">
      <c r="B7" s="13" t="s">
        <v>12</v>
      </c>
      <c r="C7" s="14">
        <v>842891</v>
      </c>
      <c r="D7" s="14">
        <v>1142858</v>
      </c>
      <c r="E7" s="14">
        <v>282193.55999999994</v>
      </c>
      <c r="F7" s="38">
        <f t="shared" si="0"/>
        <v>0.24691917981061509</v>
      </c>
    </row>
    <row r="8" spans="2:6" x14ac:dyDescent="0.25">
      <c r="B8" s="15" t="s">
        <v>13</v>
      </c>
      <c r="C8" s="16">
        <v>198156</v>
      </c>
      <c r="D8" s="16">
        <v>329647</v>
      </c>
      <c r="E8" s="16">
        <v>23035.1</v>
      </c>
      <c r="F8" s="39">
        <f t="shared" si="0"/>
        <v>6.9878081705582032E-2</v>
      </c>
    </row>
    <row r="9" spans="2:6" x14ac:dyDescent="0.25">
      <c r="B9" s="15" t="s">
        <v>14</v>
      </c>
      <c r="C9" s="16">
        <v>463129</v>
      </c>
      <c r="D9" s="16">
        <v>780952</v>
      </c>
      <c r="E9" s="16">
        <v>197287.6</v>
      </c>
      <c r="F9" s="39">
        <f t="shared" si="0"/>
        <v>0.25262448908511664</v>
      </c>
    </row>
    <row r="10" spans="2:6" x14ac:dyDescent="0.25">
      <c r="B10" s="15" t="s">
        <v>15</v>
      </c>
      <c r="C10" s="16">
        <v>437071</v>
      </c>
      <c r="D10" s="16">
        <v>525096</v>
      </c>
      <c r="E10" s="16">
        <v>237315.27999999997</v>
      </c>
      <c r="F10" s="39">
        <f t="shared" si="0"/>
        <v>0.45194646312293363</v>
      </c>
    </row>
    <row r="11" spans="2:6" x14ac:dyDescent="0.25">
      <c r="B11" s="15" t="s">
        <v>16</v>
      </c>
      <c r="C11" s="16">
        <v>4074129</v>
      </c>
      <c r="D11" s="16">
        <v>4258534</v>
      </c>
      <c r="E11" s="16">
        <v>909119.0399999998</v>
      </c>
      <c r="F11" s="39">
        <f t="shared" si="0"/>
        <v>0.21348169111717782</v>
      </c>
    </row>
    <row r="12" spans="2:6" x14ac:dyDescent="0.25">
      <c r="B12" s="15" t="s">
        <v>17</v>
      </c>
      <c r="C12" s="16">
        <v>176089</v>
      </c>
      <c r="D12" s="16">
        <v>249969</v>
      </c>
      <c r="E12" s="16">
        <v>4010</v>
      </c>
      <c r="F12" s="39">
        <f t="shared" si="0"/>
        <v>1.6041989206661625E-2</v>
      </c>
    </row>
    <row r="13" spans="2:6" x14ac:dyDescent="0.25">
      <c r="B13" s="15" t="s">
        <v>18</v>
      </c>
      <c r="C13" s="16">
        <v>158679</v>
      </c>
      <c r="D13" s="16">
        <v>161850</v>
      </c>
      <c r="E13" s="16">
        <v>32288</v>
      </c>
      <c r="F13" s="39">
        <f t="shared" si="0"/>
        <v>0.19949335804757493</v>
      </c>
    </row>
    <row r="14" spans="2:6" x14ac:dyDescent="0.25">
      <c r="B14" s="15" t="s">
        <v>20</v>
      </c>
      <c r="C14" s="16">
        <v>1059115588</v>
      </c>
      <c r="D14" s="16">
        <v>763204800</v>
      </c>
      <c r="E14" s="16">
        <v>189011087.96999997</v>
      </c>
      <c r="F14" s="39">
        <f t="shared" si="0"/>
        <v>0.24765448012119418</v>
      </c>
    </row>
    <row r="15" spans="2:6" x14ac:dyDescent="0.25">
      <c r="B15" s="15" t="s">
        <v>21</v>
      </c>
      <c r="C15" s="16">
        <v>19885268</v>
      </c>
      <c r="D15" s="16">
        <v>23569907</v>
      </c>
      <c r="E15" s="16">
        <v>5732042.5100000016</v>
      </c>
      <c r="F15" s="39">
        <f t="shared" si="0"/>
        <v>0.24319325952367998</v>
      </c>
    </row>
    <row r="16" spans="2:6" x14ac:dyDescent="0.25">
      <c r="B16" s="2" t="s">
        <v>1</v>
      </c>
      <c r="C16" s="3">
        <f>SUM(C17:C18)</f>
        <v>42671000</v>
      </c>
      <c r="D16" s="3">
        <f>SUM(D17:D18)</f>
        <v>43634072</v>
      </c>
      <c r="E16" s="3">
        <f>SUM(E17:E18)</f>
        <v>14390684.020000003</v>
      </c>
      <c r="F16" s="31">
        <f t="shared" si="0"/>
        <v>0.32980382898941918</v>
      </c>
    </row>
    <row r="17" spans="2:6" x14ac:dyDescent="0.25">
      <c r="B17" s="13" t="s">
        <v>20</v>
      </c>
      <c r="C17" s="14">
        <v>46000</v>
      </c>
      <c r="D17" s="14">
        <v>46000</v>
      </c>
      <c r="E17" s="14">
        <v>6864.63</v>
      </c>
      <c r="F17" s="38">
        <f t="shared" si="0"/>
        <v>0.14923108695652174</v>
      </c>
    </row>
    <row r="18" spans="2:6" x14ac:dyDescent="0.25">
      <c r="B18" s="15" t="s">
        <v>21</v>
      </c>
      <c r="C18" s="16">
        <v>42625000</v>
      </c>
      <c r="D18" s="16">
        <v>43588072</v>
      </c>
      <c r="E18" s="16">
        <v>14383819.390000002</v>
      </c>
      <c r="F18" s="39">
        <f t="shared" si="0"/>
        <v>0.32999439364971228</v>
      </c>
    </row>
    <row r="19" spans="2:6" x14ac:dyDescent="0.25">
      <c r="B19" s="2" t="s">
        <v>2</v>
      </c>
      <c r="C19" s="3">
        <f>SUM(C20:C31)</f>
        <v>858000000</v>
      </c>
      <c r="D19" s="3">
        <f t="shared" ref="D19:E19" si="1">SUM(D20:D31)</f>
        <v>735200112</v>
      </c>
      <c r="E19" s="3">
        <f t="shared" si="1"/>
        <v>253347289.94999996</v>
      </c>
      <c r="F19" s="31">
        <f t="shared" si="0"/>
        <v>0.34459637017846367</v>
      </c>
    </row>
    <row r="20" spans="2:6" x14ac:dyDescent="0.25">
      <c r="B20" s="13" t="s">
        <v>12</v>
      </c>
      <c r="C20" s="14">
        <v>250113812</v>
      </c>
      <c r="D20" s="14">
        <v>223874283</v>
      </c>
      <c r="E20" s="14">
        <v>125589066.22999999</v>
      </c>
      <c r="F20" s="38">
        <f t="shared" si="0"/>
        <v>0.56098031693081951</v>
      </c>
    </row>
    <row r="21" spans="2:6" x14ac:dyDescent="0.25">
      <c r="B21" s="15" t="s">
        <v>13</v>
      </c>
      <c r="C21" s="16">
        <v>36417742</v>
      </c>
      <c r="D21" s="16">
        <v>35908564</v>
      </c>
      <c r="E21" s="16">
        <v>14126670.370000001</v>
      </c>
      <c r="F21" s="39">
        <f t="shared" si="0"/>
        <v>0.39340671963378987</v>
      </c>
    </row>
    <row r="22" spans="2:6" x14ac:dyDescent="0.25">
      <c r="B22" s="15" t="s">
        <v>14</v>
      </c>
      <c r="C22" s="16">
        <v>85243599</v>
      </c>
      <c r="D22" s="16">
        <v>82023375</v>
      </c>
      <c r="E22" s="16">
        <v>30131597.429999996</v>
      </c>
      <c r="F22" s="39">
        <f t="shared" si="0"/>
        <v>0.36735378701498195</v>
      </c>
    </row>
    <row r="23" spans="2:6" x14ac:dyDescent="0.25">
      <c r="B23" s="15" t="s">
        <v>15</v>
      </c>
      <c r="C23" s="16">
        <v>46280559</v>
      </c>
      <c r="D23" s="16">
        <v>37381615</v>
      </c>
      <c r="E23" s="16">
        <v>5092455.9999999991</v>
      </c>
      <c r="F23" s="39">
        <f t="shared" si="0"/>
        <v>0.13622889219740772</v>
      </c>
    </row>
    <row r="24" spans="2:6" x14ac:dyDescent="0.25">
      <c r="B24" s="15" t="s">
        <v>16</v>
      </c>
      <c r="C24" s="16">
        <v>22139356</v>
      </c>
      <c r="D24" s="16">
        <v>13714638</v>
      </c>
      <c r="E24" s="16">
        <v>2771313.3100000005</v>
      </c>
      <c r="F24" s="39">
        <f t="shared" si="0"/>
        <v>0.202069738187767</v>
      </c>
    </row>
    <row r="25" spans="2:6" x14ac:dyDescent="0.25">
      <c r="B25" s="15" t="s">
        <v>17</v>
      </c>
      <c r="C25" s="16">
        <v>51949200</v>
      </c>
      <c r="D25" s="16">
        <v>48543793</v>
      </c>
      <c r="E25" s="16">
        <v>14996502.719999999</v>
      </c>
      <c r="F25" s="39">
        <f t="shared" si="0"/>
        <v>0.30892729622508069</v>
      </c>
    </row>
    <row r="26" spans="2:6" x14ac:dyDescent="0.25">
      <c r="B26" s="15" t="s">
        <v>18</v>
      </c>
      <c r="C26" s="16">
        <v>14262020</v>
      </c>
      <c r="D26" s="16">
        <v>14920473</v>
      </c>
      <c r="E26" s="16">
        <v>2524834.3499999992</v>
      </c>
      <c r="F26" s="39">
        <f t="shared" si="0"/>
        <v>0.16921945772094485</v>
      </c>
    </row>
    <row r="27" spans="2:6" x14ac:dyDescent="0.25">
      <c r="B27" s="15" t="s">
        <v>19</v>
      </c>
      <c r="C27" s="16">
        <v>16335576</v>
      </c>
      <c r="D27" s="16">
        <v>10064507</v>
      </c>
      <c r="E27" s="16">
        <v>866924.14</v>
      </c>
      <c r="F27" s="39">
        <f t="shared" si="0"/>
        <v>8.6136771527904943E-2</v>
      </c>
    </row>
    <row r="28" spans="2:6" x14ac:dyDescent="0.25">
      <c r="B28" s="15" t="s">
        <v>22</v>
      </c>
      <c r="C28" s="16">
        <v>3033753</v>
      </c>
      <c r="D28" s="16">
        <v>1737323</v>
      </c>
      <c r="E28" s="16">
        <v>331308.92</v>
      </c>
      <c r="F28" s="39">
        <f t="shared" si="0"/>
        <v>0.19070081959428384</v>
      </c>
    </row>
    <row r="29" spans="2:6" x14ac:dyDescent="0.25">
      <c r="B29" s="15" t="s">
        <v>23</v>
      </c>
      <c r="C29" s="16">
        <v>2187333</v>
      </c>
      <c r="D29" s="16">
        <v>2510220</v>
      </c>
      <c r="E29" s="16">
        <v>169768.07</v>
      </c>
      <c r="F29" s="39">
        <f t="shared" si="0"/>
        <v>6.763075347977468E-2</v>
      </c>
    </row>
    <row r="30" spans="2:6" x14ac:dyDescent="0.25">
      <c r="B30" s="15" t="s">
        <v>20</v>
      </c>
      <c r="C30" s="16">
        <v>119019149</v>
      </c>
      <c r="D30" s="16">
        <v>121040680</v>
      </c>
      <c r="E30" s="16">
        <v>35105802.069999993</v>
      </c>
      <c r="F30" s="39">
        <f t="shared" si="0"/>
        <v>0.29003308697538704</v>
      </c>
    </row>
    <row r="31" spans="2:6" x14ac:dyDescent="0.25">
      <c r="B31" s="17" t="s">
        <v>21</v>
      </c>
      <c r="C31" s="18">
        <v>211017901</v>
      </c>
      <c r="D31" s="18">
        <v>143480641</v>
      </c>
      <c r="E31" s="18">
        <v>21641046.34</v>
      </c>
      <c r="F31" s="40">
        <f t="shared" ref="F31:F55" si="2">IF(E31=0,"0%",+E31/D31)</f>
        <v>0.15082903302613487</v>
      </c>
    </row>
    <row r="32" spans="2:6" x14ac:dyDescent="0.25">
      <c r="B32" s="2" t="s">
        <v>3</v>
      </c>
      <c r="C32" s="3">
        <f>+SUM(C33:C34)</f>
        <v>0</v>
      </c>
      <c r="D32" s="3">
        <f t="shared" ref="D32:E32" si="3">+SUM(D33:D34)</f>
        <v>29797984</v>
      </c>
      <c r="E32" s="3">
        <f t="shared" si="3"/>
        <v>29797984</v>
      </c>
      <c r="F32" s="31">
        <f t="shared" si="2"/>
        <v>1</v>
      </c>
    </row>
    <row r="33" spans="2:6" x14ac:dyDescent="0.25">
      <c r="B33" s="13" t="s">
        <v>15</v>
      </c>
      <c r="C33" s="14">
        <v>0</v>
      </c>
      <c r="D33" s="14">
        <v>28899564</v>
      </c>
      <c r="E33" s="14">
        <v>28899564</v>
      </c>
      <c r="F33" s="38">
        <f t="shared" si="2"/>
        <v>1</v>
      </c>
    </row>
    <row r="34" spans="2:6" x14ac:dyDescent="0.25">
      <c r="B34" s="17" t="s">
        <v>16</v>
      </c>
      <c r="C34" s="18">
        <v>0</v>
      </c>
      <c r="D34" s="18">
        <v>898420</v>
      </c>
      <c r="E34" s="18">
        <v>898420</v>
      </c>
      <c r="F34" s="40">
        <f t="shared" si="2"/>
        <v>1</v>
      </c>
    </row>
    <row r="35" spans="2:6" x14ac:dyDescent="0.25">
      <c r="B35" s="2" t="s">
        <v>4</v>
      </c>
      <c r="C35" s="3">
        <f>+SUM(C36:C42)</f>
        <v>11225000</v>
      </c>
      <c r="D35" s="3">
        <f t="shared" ref="D35:E35" si="4">+SUM(D36:D42)</f>
        <v>46501721</v>
      </c>
      <c r="E35" s="3">
        <f t="shared" si="4"/>
        <v>22299878.420000002</v>
      </c>
      <c r="F35" s="31">
        <f t="shared" si="2"/>
        <v>0.47954952936042949</v>
      </c>
    </row>
    <row r="36" spans="2:6" x14ac:dyDescent="0.25">
      <c r="B36" s="13" t="s">
        <v>12</v>
      </c>
      <c r="C36" s="14">
        <v>777000</v>
      </c>
      <c r="D36" s="14">
        <v>23969216</v>
      </c>
      <c r="E36" s="14">
        <v>11321363</v>
      </c>
      <c r="F36" s="38">
        <f t="shared" si="2"/>
        <v>0.47232929938133977</v>
      </c>
    </row>
    <row r="37" spans="2:6" x14ac:dyDescent="0.25">
      <c r="B37" s="15" t="s">
        <v>13</v>
      </c>
      <c r="C37" s="16">
        <v>0</v>
      </c>
      <c r="D37" s="16">
        <v>364487</v>
      </c>
      <c r="E37" s="16">
        <v>131897</v>
      </c>
      <c r="F37" s="39">
        <f t="shared" si="2"/>
        <v>0.3618702450293152</v>
      </c>
    </row>
    <row r="38" spans="2:6" x14ac:dyDescent="0.25">
      <c r="B38" s="15" t="s">
        <v>14</v>
      </c>
      <c r="C38" s="16">
        <v>0</v>
      </c>
      <c r="D38" s="16">
        <v>634456</v>
      </c>
      <c r="E38" s="16">
        <v>363831</v>
      </c>
      <c r="F38" s="39">
        <f t="shared" si="2"/>
        <v>0.57345347825538728</v>
      </c>
    </row>
    <row r="39" spans="2:6" x14ac:dyDescent="0.25">
      <c r="B39" s="15" t="s">
        <v>15</v>
      </c>
      <c r="C39" s="16">
        <v>0</v>
      </c>
      <c r="D39" s="16">
        <v>134000</v>
      </c>
      <c r="E39" s="16">
        <v>106022</v>
      </c>
      <c r="F39" s="39">
        <f t="shared" si="2"/>
        <v>0.79120895522388057</v>
      </c>
    </row>
    <row r="40" spans="2:6" x14ac:dyDescent="0.25">
      <c r="B40" s="15" t="s">
        <v>18</v>
      </c>
      <c r="C40" s="16">
        <v>0</v>
      </c>
      <c r="D40" s="16">
        <v>12000</v>
      </c>
      <c r="E40" s="16">
        <v>4271.3999999999996</v>
      </c>
      <c r="F40" s="39">
        <f t="shared" si="2"/>
        <v>0.35594999999999999</v>
      </c>
    </row>
    <row r="41" spans="2:6" x14ac:dyDescent="0.25">
      <c r="B41" s="15" t="s">
        <v>20</v>
      </c>
      <c r="C41" s="16">
        <v>23000</v>
      </c>
      <c r="D41" s="16">
        <v>1753784</v>
      </c>
      <c r="E41" s="16">
        <v>1723313.05</v>
      </c>
      <c r="F41" s="39">
        <f t="shared" si="2"/>
        <v>0.98262559699484087</v>
      </c>
    </row>
    <row r="42" spans="2:6" x14ac:dyDescent="0.25">
      <c r="B42" s="15" t="s">
        <v>21</v>
      </c>
      <c r="C42" s="16">
        <v>10425000</v>
      </c>
      <c r="D42" s="16">
        <v>19633778</v>
      </c>
      <c r="E42" s="16">
        <v>8649180.9700000007</v>
      </c>
      <c r="F42" s="39">
        <f t="shared" si="2"/>
        <v>0.44052555600862964</v>
      </c>
    </row>
    <row r="43" spans="2:6" x14ac:dyDescent="0.25">
      <c r="B43" s="2" t="s">
        <v>5</v>
      </c>
      <c r="C43" s="3">
        <f>+SUM(C44:C54)</f>
        <v>895883712</v>
      </c>
      <c r="D43" s="3">
        <f t="shared" ref="D43:E43" si="5">+SUM(D44:D54)</f>
        <v>568812648</v>
      </c>
      <c r="E43" s="3">
        <f t="shared" si="5"/>
        <v>29547772.969999999</v>
      </c>
      <c r="F43" s="31">
        <f t="shared" si="2"/>
        <v>5.1946406385112588E-2</v>
      </c>
    </row>
    <row r="44" spans="2:6" x14ac:dyDescent="0.25">
      <c r="B44" s="13" t="s">
        <v>12</v>
      </c>
      <c r="C44" s="14">
        <v>36020984</v>
      </c>
      <c r="D44" s="14">
        <v>10704176</v>
      </c>
      <c r="E44" s="14">
        <v>269866.38</v>
      </c>
      <c r="F44" s="38">
        <f t="shared" si="2"/>
        <v>2.5211317526916598E-2</v>
      </c>
    </row>
    <row r="45" spans="2:6" x14ac:dyDescent="0.25">
      <c r="B45" s="15" t="s">
        <v>13</v>
      </c>
      <c r="C45" s="16">
        <v>36142526</v>
      </c>
      <c r="D45" s="16">
        <v>21519834</v>
      </c>
      <c r="E45" s="16">
        <v>7110960.1700000009</v>
      </c>
      <c r="F45" s="39">
        <f t="shared" si="2"/>
        <v>0.33043750105135572</v>
      </c>
    </row>
    <row r="46" spans="2:6" x14ac:dyDescent="0.25">
      <c r="B46" s="15" t="s">
        <v>14</v>
      </c>
      <c r="C46" s="16">
        <v>25000000</v>
      </c>
      <c r="D46" s="16">
        <v>13884</v>
      </c>
      <c r="E46" s="16">
        <v>5124</v>
      </c>
      <c r="F46" s="39">
        <f t="shared" si="2"/>
        <v>0.36905790838375108</v>
      </c>
    </row>
    <row r="47" spans="2:6" x14ac:dyDescent="0.25">
      <c r="B47" s="15" t="s">
        <v>15</v>
      </c>
      <c r="C47" s="16">
        <v>25000000</v>
      </c>
      <c r="D47" s="16">
        <v>454885</v>
      </c>
      <c r="E47" s="16">
        <v>24465</v>
      </c>
      <c r="F47" s="39">
        <f t="shared" si="2"/>
        <v>5.3782824230299967E-2</v>
      </c>
    </row>
    <row r="48" spans="2:6" x14ac:dyDescent="0.25">
      <c r="B48" s="15" t="s">
        <v>16</v>
      </c>
      <c r="C48" s="16">
        <v>15000000</v>
      </c>
      <c r="D48" s="16">
        <v>48736</v>
      </c>
      <c r="E48" s="16">
        <v>11550</v>
      </c>
      <c r="F48" s="39">
        <f t="shared" si="2"/>
        <v>0.23699113591595536</v>
      </c>
    </row>
    <row r="49" spans="2:6" x14ac:dyDescent="0.25">
      <c r="B49" s="15" t="s">
        <v>17</v>
      </c>
      <c r="C49" s="16">
        <v>25000000</v>
      </c>
      <c r="D49" s="16">
        <v>4650</v>
      </c>
      <c r="E49" s="16">
        <v>0</v>
      </c>
      <c r="F49" s="39" t="str">
        <f t="shared" si="2"/>
        <v>0%</v>
      </c>
    </row>
    <row r="50" spans="2:6" x14ac:dyDescent="0.25">
      <c r="B50" s="15" t="s">
        <v>18</v>
      </c>
      <c r="C50" s="16">
        <v>0</v>
      </c>
      <c r="D50" s="16">
        <v>2022902</v>
      </c>
      <c r="E50" s="16">
        <v>1975351.44</v>
      </c>
      <c r="F50" s="39">
        <f t="shared" si="2"/>
        <v>0.97649388848298135</v>
      </c>
    </row>
    <row r="51" spans="2:6" x14ac:dyDescent="0.25">
      <c r="B51" s="15" t="s">
        <v>19</v>
      </c>
      <c r="C51" s="16">
        <v>0</v>
      </c>
      <c r="D51" s="16">
        <v>4580679</v>
      </c>
      <c r="E51" s="16">
        <v>0</v>
      </c>
      <c r="F51" s="39" t="str">
        <f t="shared" si="2"/>
        <v>0%</v>
      </c>
    </row>
    <row r="52" spans="2:6" x14ac:dyDescent="0.25">
      <c r="B52" s="15" t="s">
        <v>23</v>
      </c>
      <c r="C52" s="16">
        <v>10000000</v>
      </c>
      <c r="D52" s="16">
        <v>0</v>
      </c>
      <c r="E52" s="16">
        <v>0</v>
      </c>
      <c r="F52" s="39" t="str">
        <f t="shared" si="2"/>
        <v>0%</v>
      </c>
    </row>
    <row r="53" spans="2:6" x14ac:dyDescent="0.25">
      <c r="B53" s="15" t="s">
        <v>20</v>
      </c>
      <c r="C53" s="16">
        <v>0</v>
      </c>
      <c r="D53" s="16">
        <v>4009707</v>
      </c>
      <c r="E53" s="16">
        <v>3934487.22</v>
      </c>
      <c r="F53" s="39">
        <f t="shared" si="2"/>
        <v>0.9812405794238831</v>
      </c>
    </row>
    <row r="54" spans="2:6" x14ac:dyDescent="0.25">
      <c r="B54" s="15" t="s">
        <v>21</v>
      </c>
      <c r="C54" s="16">
        <v>723720202</v>
      </c>
      <c r="D54" s="16">
        <v>525453195</v>
      </c>
      <c r="E54" s="16">
        <v>16215968.76</v>
      </c>
      <c r="F54" s="39">
        <f t="shared" si="2"/>
        <v>3.0860919515390901E-2</v>
      </c>
    </row>
    <row r="55" spans="2:6" x14ac:dyDescent="0.25">
      <c r="B55" s="4" t="s">
        <v>8</v>
      </c>
      <c r="C55" s="5">
        <f>+C43+C35+C32+C19+C16+C6</f>
        <v>2893130712</v>
      </c>
      <c r="D55" s="5">
        <f>+D43+D35+D32+D19+D16+D6</f>
        <v>2218170150</v>
      </c>
      <c r="E55" s="5">
        <f>+E43+E35+E32+E19+E16+E6</f>
        <v>545811988.41999996</v>
      </c>
      <c r="F55" s="35">
        <f t="shared" si="2"/>
        <v>0.24606407602230151</v>
      </c>
    </row>
    <row r="56" spans="2:6" x14ac:dyDescent="0.25">
      <c r="B56" s="1" t="s">
        <v>11</v>
      </c>
      <c r="C56" s="11"/>
      <c r="D56" s="11"/>
      <c r="E56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4.7109375" customWidth="1"/>
  </cols>
  <sheetData>
    <row r="2" spans="2:6" ht="66" customHeight="1" x14ac:dyDescent="0.25">
      <c r="B2" s="45" t="s">
        <v>32</v>
      </c>
      <c r="C2" s="45"/>
      <c r="D2" s="45"/>
      <c r="E2" s="45"/>
      <c r="F2" s="45"/>
    </row>
    <row r="4" spans="2:6" x14ac:dyDescent="0.25">
      <c r="B4" t="s">
        <v>28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33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15260</v>
      </c>
      <c r="F6" s="6">
        <f t="shared" ref="F6:F32" si="0">E6/D6</f>
        <v>7.6300000000000007E-2</v>
      </c>
    </row>
    <row r="7" spans="2:6" x14ac:dyDescent="0.25">
      <c r="B7" s="41" t="s">
        <v>21</v>
      </c>
      <c r="C7" s="14">
        <v>200000</v>
      </c>
      <c r="D7" s="14">
        <v>200000</v>
      </c>
      <c r="E7" s="14">
        <v>15260</v>
      </c>
      <c r="F7" s="25">
        <f t="shared" si="0"/>
        <v>7.6300000000000007E-2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0</v>
      </c>
      <c r="F8" s="6">
        <f t="shared" si="0"/>
        <v>0</v>
      </c>
    </row>
    <row r="9" spans="2:6" x14ac:dyDescent="0.25">
      <c r="B9" s="41" t="s">
        <v>20</v>
      </c>
      <c r="C9" s="14">
        <v>850000</v>
      </c>
      <c r="D9" s="14">
        <v>850000</v>
      </c>
      <c r="E9" s="14">
        <v>0</v>
      </c>
      <c r="F9" s="25">
        <f t="shared" si="0"/>
        <v>0</v>
      </c>
    </row>
    <row r="10" spans="2:6" x14ac:dyDescent="0.25">
      <c r="B10" s="2" t="s">
        <v>2</v>
      </c>
      <c r="C10" s="3">
        <f>+SUM(C11:C21)</f>
        <v>55553676</v>
      </c>
      <c r="D10" s="3">
        <f t="shared" ref="D10:E10" si="1">+SUM(D11:D21)</f>
        <v>76395916</v>
      </c>
      <c r="E10" s="3">
        <f t="shared" si="1"/>
        <v>28944234.090000004</v>
      </c>
      <c r="F10" s="6">
        <f t="shared" si="0"/>
        <v>0.37887148430814027</v>
      </c>
    </row>
    <row r="11" spans="2:6" x14ac:dyDescent="0.25">
      <c r="B11" s="13" t="s">
        <v>12</v>
      </c>
      <c r="C11" s="14">
        <v>6000</v>
      </c>
      <c r="D11" s="14">
        <v>85843</v>
      </c>
      <c r="E11" s="14">
        <v>47000</v>
      </c>
      <c r="F11" s="25">
        <f t="shared" si="0"/>
        <v>0.54751115408361772</v>
      </c>
    </row>
    <row r="12" spans="2:6" x14ac:dyDescent="0.25">
      <c r="B12" s="15" t="s">
        <v>13</v>
      </c>
      <c r="C12" s="16">
        <v>7500</v>
      </c>
      <c r="D12" s="16">
        <v>24208</v>
      </c>
      <c r="E12" s="16">
        <v>0</v>
      </c>
      <c r="F12" s="26">
        <f t="shared" si="0"/>
        <v>0</v>
      </c>
    </row>
    <row r="13" spans="2:6" x14ac:dyDescent="0.25">
      <c r="B13" s="15" t="s">
        <v>14</v>
      </c>
      <c r="C13" s="16">
        <v>4500</v>
      </c>
      <c r="D13" s="16">
        <v>29166</v>
      </c>
      <c r="E13" s="16">
        <v>0</v>
      </c>
      <c r="F13" s="26">
        <f t="shared" si="0"/>
        <v>0</v>
      </c>
    </row>
    <row r="14" spans="2:6" x14ac:dyDescent="0.25">
      <c r="B14" s="15" t="s">
        <v>15</v>
      </c>
      <c r="C14" s="16">
        <v>6000</v>
      </c>
      <c r="D14" s="16">
        <v>11850138</v>
      </c>
      <c r="E14" s="16">
        <v>9851896.2699999996</v>
      </c>
      <c r="F14" s="26">
        <f t="shared" si="0"/>
        <v>0.8313739696533492</v>
      </c>
    </row>
    <row r="15" spans="2:6" x14ac:dyDescent="0.25">
      <c r="B15" s="15" t="s">
        <v>16</v>
      </c>
      <c r="C15" s="16">
        <v>4500</v>
      </c>
      <c r="D15" s="16">
        <v>29574</v>
      </c>
      <c r="E15" s="16">
        <v>7500</v>
      </c>
      <c r="F15" s="26">
        <f t="shared" si="0"/>
        <v>0.25360113613308988</v>
      </c>
    </row>
    <row r="16" spans="2:6" x14ac:dyDescent="0.25">
      <c r="B16" s="15" t="s">
        <v>17</v>
      </c>
      <c r="C16" s="16">
        <v>4500</v>
      </c>
      <c r="D16" s="16">
        <v>14304</v>
      </c>
      <c r="E16" s="16">
        <v>9500</v>
      </c>
      <c r="F16" s="26">
        <f t="shared" si="0"/>
        <v>0.66414988814317677</v>
      </c>
    </row>
    <row r="17" spans="2:6" x14ac:dyDescent="0.25">
      <c r="B17" s="15" t="s">
        <v>18</v>
      </c>
      <c r="C17" s="16">
        <v>3000</v>
      </c>
      <c r="D17" s="16">
        <v>98333</v>
      </c>
      <c r="E17" s="16">
        <v>5000</v>
      </c>
      <c r="F17" s="26">
        <f t="shared" si="0"/>
        <v>5.0847629991966077E-2</v>
      </c>
    </row>
    <row r="18" spans="2:6" x14ac:dyDescent="0.25">
      <c r="B18" s="15" t="s">
        <v>22</v>
      </c>
      <c r="C18" s="16">
        <v>1500</v>
      </c>
      <c r="D18" s="16">
        <v>26000</v>
      </c>
      <c r="E18" s="16">
        <v>2500</v>
      </c>
      <c r="F18" s="26">
        <f t="shared" si="0"/>
        <v>9.6153846153846159E-2</v>
      </c>
    </row>
    <row r="19" spans="2:6" x14ac:dyDescent="0.25">
      <c r="B19" s="15" t="s">
        <v>23</v>
      </c>
      <c r="C19" s="16">
        <v>3000</v>
      </c>
      <c r="D19" s="16">
        <v>8000</v>
      </c>
      <c r="E19" s="16">
        <v>5498</v>
      </c>
      <c r="F19" s="26">
        <f t="shared" si="0"/>
        <v>0.68725000000000003</v>
      </c>
    </row>
    <row r="20" spans="2:6" x14ac:dyDescent="0.25">
      <c r="B20" s="15" t="s">
        <v>20</v>
      </c>
      <c r="C20" s="16">
        <v>14855545</v>
      </c>
      <c r="D20" s="16">
        <v>28635805</v>
      </c>
      <c r="E20" s="16">
        <v>8247024.29</v>
      </c>
      <c r="F20" s="26">
        <f t="shared" si="0"/>
        <v>0.2879969426387699</v>
      </c>
    </row>
    <row r="21" spans="2:6" x14ac:dyDescent="0.25">
      <c r="B21" s="17" t="s">
        <v>21</v>
      </c>
      <c r="C21" s="18">
        <v>40657631</v>
      </c>
      <c r="D21" s="18">
        <v>35594545</v>
      </c>
      <c r="E21" s="18">
        <v>10768315.530000003</v>
      </c>
      <c r="F21" s="27">
        <f t="shared" si="0"/>
        <v>0.30252712964865835</v>
      </c>
    </row>
    <row r="22" spans="2:6" x14ac:dyDescent="0.25">
      <c r="B22" s="2" t="s">
        <v>24</v>
      </c>
      <c r="C22" s="3">
        <f>SUM(C23:C23)</f>
        <v>0</v>
      </c>
      <c r="D22" s="3">
        <f>SUM(D23:D23)</f>
        <v>6564603</v>
      </c>
      <c r="E22" s="3">
        <f>SUM(E23:E23)</f>
        <v>3092067</v>
      </c>
      <c r="F22" s="6">
        <f t="shared" ref="F22:F23" si="2">E22/D22</f>
        <v>0.47102117218665013</v>
      </c>
    </row>
    <row r="23" spans="2:6" x14ac:dyDescent="0.25">
      <c r="B23" s="41" t="s">
        <v>20</v>
      </c>
      <c r="C23" s="14">
        <v>0</v>
      </c>
      <c r="D23" s="14">
        <v>6564603</v>
      </c>
      <c r="E23" s="14">
        <v>3092067</v>
      </c>
      <c r="F23" s="25">
        <f t="shared" si="2"/>
        <v>0.47102117218665013</v>
      </c>
    </row>
    <row r="24" spans="2:6" x14ac:dyDescent="0.25">
      <c r="B24" s="2" t="s">
        <v>4</v>
      </c>
      <c r="C24" s="3">
        <f>+SUM(C25:C27)</f>
        <v>2898783</v>
      </c>
      <c r="D24" s="3">
        <f>+SUM(D25:D27)</f>
        <v>3698748</v>
      </c>
      <c r="E24" s="3">
        <f>+SUM(E25:E27)</f>
        <v>2749984.38</v>
      </c>
      <c r="F24" s="6">
        <f t="shared" si="0"/>
        <v>0.74349060276612511</v>
      </c>
    </row>
    <row r="25" spans="2:6" x14ac:dyDescent="0.25">
      <c r="B25" s="13" t="s">
        <v>15</v>
      </c>
      <c r="C25" s="14">
        <v>0</v>
      </c>
      <c r="D25" s="14">
        <v>1888987</v>
      </c>
      <c r="E25" s="14">
        <v>1597627</v>
      </c>
      <c r="F25" s="25">
        <f t="shared" si="0"/>
        <v>0.84575859971508538</v>
      </c>
    </row>
    <row r="26" spans="2:6" x14ac:dyDescent="0.25">
      <c r="B26" s="46" t="s">
        <v>20</v>
      </c>
      <c r="C26" s="47">
        <v>2605453</v>
      </c>
      <c r="D26" s="47">
        <v>1532449</v>
      </c>
      <c r="E26" s="47">
        <v>1152357.3799999999</v>
      </c>
      <c r="F26" s="48">
        <f t="shared" si="0"/>
        <v>0.75197111290489926</v>
      </c>
    </row>
    <row r="27" spans="2:6" x14ac:dyDescent="0.25">
      <c r="B27" s="15" t="s">
        <v>21</v>
      </c>
      <c r="C27" s="16">
        <v>293330</v>
      </c>
      <c r="D27" s="16">
        <v>277312</v>
      </c>
      <c r="E27" s="16">
        <v>0</v>
      </c>
      <c r="F27" s="26">
        <f t="shared" si="0"/>
        <v>0</v>
      </c>
    </row>
    <row r="28" spans="2:6" x14ac:dyDescent="0.25">
      <c r="B28" s="2" t="s">
        <v>5</v>
      </c>
      <c r="C28" s="3">
        <f>+SUM(C29:C31)</f>
        <v>3283023</v>
      </c>
      <c r="D28" s="3">
        <f>+SUM(D29:D31)</f>
        <v>5963466</v>
      </c>
      <c r="E28" s="3">
        <f>+SUM(E29:E31)</f>
        <v>4906136.26</v>
      </c>
      <c r="F28" s="6">
        <f t="shared" si="0"/>
        <v>0.82269878959651987</v>
      </c>
    </row>
    <row r="29" spans="2:6" x14ac:dyDescent="0.25">
      <c r="B29" s="13" t="s">
        <v>18</v>
      </c>
      <c r="C29" s="14">
        <v>0</v>
      </c>
      <c r="D29" s="14">
        <v>15413</v>
      </c>
      <c r="E29" s="14">
        <v>15412.5</v>
      </c>
      <c r="F29" s="25">
        <f t="shared" si="0"/>
        <v>0.99996755985207297</v>
      </c>
    </row>
    <row r="30" spans="2:6" x14ac:dyDescent="0.25">
      <c r="B30" s="15" t="s">
        <v>20</v>
      </c>
      <c r="C30" s="16">
        <v>2828983</v>
      </c>
      <c r="D30" s="16">
        <v>5862695</v>
      </c>
      <c r="E30" s="16">
        <v>4890324.76</v>
      </c>
      <c r="F30" s="26">
        <f t="shared" si="0"/>
        <v>0.83414278928035657</v>
      </c>
    </row>
    <row r="31" spans="2:6" x14ac:dyDescent="0.25">
      <c r="B31" s="15" t="s">
        <v>21</v>
      </c>
      <c r="C31" s="16">
        <v>454040</v>
      </c>
      <c r="D31" s="16">
        <v>85358</v>
      </c>
      <c r="E31" s="16">
        <v>399</v>
      </c>
      <c r="F31" s="26">
        <f t="shared" si="0"/>
        <v>4.6744300475643763E-3</v>
      </c>
    </row>
    <row r="32" spans="2:6" x14ac:dyDescent="0.25">
      <c r="B32" s="4" t="s">
        <v>8</v>
      </c>
      <c r="C32" s="5">
        <f>+C28+C24+C10+C8+C6+C22</f>
        <v>62785482</v>
      </c>
      <c r="D32" s="5">
        <f t="shared" ref="D32:E32" si="3">+D28+D24+D10+D8+D6+D22</f>
        <v>93672733</v>
      </c>
      <c r="E32" s="5">
        <f t="shared" si="3"/>
        <v>39707681.730000004</v>
      </c>
      <c r="F32" s="7">
        <f t="shared" si="0"/>
        <v>0.42389797391734052</v>
      </c>
    </row>
    <row r="33" spans="2:2" x14ac:dyDescent="0.25">
      <c r="B33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68.140625" customWidth="1"/>
    <col min="5" max="5" width="14.7109375" customWidth="1"/>
  </cols>
  <sheetData>
    <row r="2" spans="2:6" ht="70.5" customHeight="1" x14ac:dyDescent="0.25">
      <c r="B2" s="45" t="s">
        <v>32</v>
      </c>
      <c r="C2" s="45"/>
      <c r="D2" s="45"/>
      <c r="E2" s="45"/>
      <c r="F2" s="45"/>
    </row>
    <row r="4" spans="2:6" x14ac:dyDescent="0.25">
      <c r="B4" t="s">
        <v>27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33</v>
      </c>
      <c r="F5" s="12" t="s">
        <v>10</v>
      </c>
    </row>
    <row r="6" spans="2:6" x14ac:dyDescent="0.25">
      <c r="B6" s="2" t="s">
        <v>24</v>
      </c>
      <c r="C6" s="3">
        <f>+SUM(C7)</f>
        <v>130313121</v>
      </c>
      <c r="D6" s="3">
        <f>+SUM(D7)</f>
        <v>130313121</v>
      </c>
      <c r="E6" s="3">
        <f>+SUM(E7)</f>
        <v>0</v>
      </c>
      <c r="F6" s="6">
        <f>E6/D6</f>
        <v>0</v>
      </c>
    </row>
    <row r="7" spans="2:6" x14ac:dyDescent="0.25">
      <c r="B7" s="13" t="s">
        <v>18</v>
      </c>
      <c r="C7" s="14">
        <v>130313121</v>
      </c>
      <c r="D7" s="14">
        <v>130313121</v>
      </c>
      <c r="E7" s="14">
        <v>0</v>
      </c>
      <c r="F7" s="42">
        <f>E7/D7</f>
        <v>0</v>
      </c>
    </row>
    <row r="8" spans="2:6" x14ac:dyDescent="0.25">
      <c r="B8" s="2" t="s">
        <v>5</v>
      </c>
      <c r="C8" s="3">
        <f>+SUM(C9)</f>
        <v>500401757</v>
      </c>
      <c r="D8" s="3">
        <f>+SUM(D9)</f>
        <v>334209433</v>
      </c>
      <c r="E8" s="3">
        <f>+SUM(E9)</f>
        <v>0</v>
      </c>
      <c r="F8" s="6">
        <f>E8/D8</f>
        <v>0</v>
      </c>
    </row>
    <row r="9" spans="2:6" x14ac:dyDescent="0.25">
      <c r="B9" s="17" t="s">
        <v>21</v>
      </c>
      <c r="C9" s="18">
        <v>500401757</v>
      </c>
      <c r="D9" s="18">
        <v>334209433</v>
      </c>
      <c r="E9" s="18">
        <v>0</v>
      </c>
      <c r="F9" s="43">
        <f>E9/D9</f>
        <v>0</v>
      </c>
    </row>
    <row r="10" spans="2:6" x14ac:dyDescent="0.25">
      <c r="B10" s="4" t="s">
        <v>8</v>
      </c>
      <c r="C10" s="5">
        <f>+C6+C8</f>
        <v>630714878</v>
      </c>
      <c r="D10" s="5">
        <f>+D6+D8</f>
        <v>464522554</v>
      </c>
      <c r="E10" s="5">
        <f>+E6+E8</f>
        <v>0</v>
      </c>
      <c r="F10" s="7">
        <f>E10/D10</f>
        <v>0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5" t="s">
        <v>31</v>
      </c>
      <c r="C2" s="45"/>
      <c r="D2" s="45"/>
      <c r="E2" s="45"/>
      <c r="F2" s="45"/>
    </row>
    <row r="4" spans="2:6" x14ac:dyDescent="0.25">
      <c r="B4" t="s">
        <v>26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33</v>
      </c>
      <c r="F5" s="12" t="s">
        <v>10</v>
      </c>
    </row>
    <row r="6" spans="2:6" x14ac:dyDescent="0.25">
      <c r="B6" s="2" t="s">
        <v>2</v>
      </c>
      <c r="C6" s="3">
        <f>SUM(C7:C8)</f>
        <v>0</v>
      </c>
      <c r="D6" s="3">
        <f>SUM(D7:D8)</f>
        <v>866746</v>
      </c>
      <c r="E6" s="3">
        <f>SUM(E7:E8)</f>
        <v>27750</v>
      </c>
      <c r="F6" s="6">
        <f t="shared" ref="F6:F11" si="0">E6/D6</f>
        <v>3.2016300046380369E-2</v>
      </c>
    </row>
    <row r="7" spans="2:6" x14ac:dyDescent="0.25">
      <c r="B7" s="28" t="s">
        <v>14</v>
      </c>
      <c r="C7" s="14">
        <v>0</v>
      </c>
      <c r="D7" s="14">
        <v>27750</v>
      </c>
      <c r="E7" s="14">
        <v>27750</v>
      </c>
      <c r="F7" s="25">
        <f t="shared" si="0"/>
        <v>1</v>
      </c>
    </row>
    <row r="8" spans="2:6" x14ac:dyDescent="0.25">
      <c r="B8" s="29" t="s">
        <v>21</v>
      </c>
      <c r="C8" s="16">
        <v>0</v>
      </c>
      <c r="D8" s="16">
        <v>838996</v>
      </c>
      <c r="E8" s="16">
        <v>0</v>
      </c>
      <c r="F8" s="26">
        <f t="shared" si="0"/>
        <v>0</v>
      </c>
    </row>
    <row r="9" spans="2:6" x14ac:dyDescent="0.25">
      <c r="B9" s="2" t="s">
        <v>5</v>
      </c>
      <c r="C9" s="3">
        <f>SUM(C10:C10)</f>
        <v>0</v>
      </c>
      <c r="D9" s="3">
        <f>SUM(D10:D10)</f>
        <v>717863</v>
      </c>
      <c r="E9" s="3">
        <f>SUM(E10:E10)</f>
        <v>15412.5</v>
      </c>
      <c r="F9" s="6">
        <f t="shared" si="0"/>
        <v>2.1469974075833412E-2</v>
      </c>
    </row>
    <row r="10" spans="2:6" x14ac:dyDescent="0.25">
      <c r="B10" s="28" t="s">
        <v>18</v>
      </c>
      <c r="C10" s="14">
        <v>0</v>
      </c>
      <c r="D10" s="14">
        <v>717863</v>
      </c>
      <c r="E10" s="14">
        <v>15412.5</v>
      </c>
      <c r="F10" s="25">
        <f t="shared" si="0"/>
        <v>2.1469974075833412E-2</v>
      </c>
    </row>
    <row r="11" spans="2:6" x14ac:dyDescent="0.25">
      <c r="B11" s="4" t="s">
        <v>8</v>
      </c>
      <c r="C11" s="5">
        <f>+C9+C6</f>
        <v>0</v>
      </c>
      <c r="D11" s="5">
        <f>+D9+D6</f>
        <v>1584609</v>
      </c>
      <c r="E11" s="5">
        <f>+E9+E6</f>
        <v>43162.5</v>
      </c>
      <c r="F11" s="5">
        <f t="shared" si="0"/>
        <v>2.723858062146561E-2</v>
      </c>
    </row>
    <row r="12" spans="2:6" x14ac:dyDescent="0.25">
      <c r="B12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F7" sqref="F7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5" t="s">
        <v>31</v>
      </c>
      <c r="C2" s="45"/>
      <c r="D2" s="45"/>
      <c r="E2" s="45"/>
      <c r="F2" s="45"/>
    </row>
    <row r="4" spans="2:6" x14ac:dyDescent="0.25">
      <c r="B4" t="s">
        <v>25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33</v>
      </c>
      <c r="F5" s="12" t="s">
        <v>10</v>
      </c>
    </row>
    <row r="6" spans="2:6" x14ac:dyDescent="0.25">
      <c r="B6" s="2" t="s">
        <v>5</v>
      </c>
      <c r="C6" s="3">
        <f>SUM(C7:C7)</f>
        <v>0</v>
      </c>
      <c r="D6" s="3">
        <f>SUM(D7:D7)</f>
        <v>0</v>
      </c>
      <c r="E6" s="3">
        <f>SUM(E7:E7)</f>
        <v>0</v>
      </c>
      <c r="F6" s="6" t="e">
        <f t="shared" ref="F6:F8" si="0">E6/D6</f>
        <v>#DIV/0!</v>
      </c>
    </row>
    <row r="7" spans="2:6" x14ac:dyDescent="0.25">
      <c r="B7" s="44"/>
      <c r="C7" s="14"/>
      <c r="D7" s="14"/>
      <c r="E7" s="14"/>
      <c r="F7" s="25" t="e">
        <f t="shared" si="0"/>
        <v>#DIV/0!</v>
      </c>
    </row>
    <row r="8" spans="2:6" x14ac:dyDescent="0.25">
      <c r="B8" s="4" t="s">
        <v>8</v>
      </c>
      <c r="C8" s="5">
        <f>+C7</f>
        <v>0</v>
      </c>
      <c r="D8" s="5">
        <f t="shared" ref="D8:E8" si="1">+D7</f>
        <v>0</v>
      </c>
      <c r="E8" s="5">
        <f t="shared" si="1"/>
        <v>0</v>
      </c>
      <c r="F8" s="5" t="e">
        <f t="shared" si="0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2016-05-18T14:42:16Z</dcterms:modified>
</cp:coreProperties>
</file>