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sco C\DVICENTE\MINSA\2016\1.- INFORMACION A COMUNICACIONES\PpR_Pliego 2016\05_Mayo 2016\"/>
    </mc:Choice>
  </mc:AlternateContent>
  <bookViews>
    <workbookView xWindow="120" yWindow="135" windowWidth="18915" windowHeight="11310"/>
  </bookViews>
  <sheets>
    <sheet name="TODA FUENTE" sheetId="1" r:id="rId1"/>
    <sheet name="RO" sheetId="2" r:id="rId2"/>
    <sheet name="RDR" sheetId="3" r:id="rId3"/>
    <sheet name="ROOC" sheetId="4" r:id="rId4"/>
    <sheet name="DYT" sheetId="5" r:id="rId5"/>
  </sheets>
  <definedNames>
    <definedName name="_xlnm.Print_Area" localSheetId="4">DYT!$B$2:$F$12</definedName>
    <definedName name="_xlnm.Print_Area" localSheetId="2">RDR!$B$2:$F$34</definedName>
    <definedName name="_xlnm.Print_Area" localSheetId="1">RO!$B$2:$F$56</definedName>
    <definedName name="_xlnm.Print_Area" localSheetId="3">ROOC!$B$2:$F$11</definedName>
    <definedName name="_xlnm.Print_Area" localSheetId="0">'TODA FUENTE'!$B$2:$F$58</definedName>
  </definedNames>
  <calcPr calcId="152511"/>
</workbook>
</file>

<file path=xl/calcChain.xml><?xml version="1.0" encoding="utf-8"?>
<calcChain xmlns="http://schemas.openxmlformats.org/spreadsheetml/2006/main">
  <c r="F11" i="5" l="1"/>
  <c r="F10" i="5"/>
  <c r="F9" i="5"/>
  <c r="F8" i="5"/>
  <c r="F7" i="5"/>
  <c r="E8" i="4"/>
  <c r="D8" i="4"/>
  <c r="C8" i="4"/>
  <c r="E6" i="4"/>
  <c r="E10" i="4" s="1"/>
  <c r="D6" i="4"/>
  <c r="D10" i="4" s="1"/>
  <c r="C6" i="4"/>
  <c r="C10" i="4" s="1"/>
  <c r="F26" i="3"/>
  <c r="F9" i="4"/>
  <c r="F7" i="4"/>
  <c r="F32" i="3"/>
  <c r="F31" i="3"/>
  <c r="F30" i="3"/>
  <c r="F29" i="3"/>
  <c r="F27" i="3"/>
  <c r="F25" i="3"/>
  <c r="F23" i="3"/>
  <c r="F21" i="3"/>
  <c r="F20" i="3"/>
  <c r="F19" i="3"/>
  <c r="F18" i="3"/>
  <c r="F17" i="3"/>
  <c r="F16" i="3"/>
  <c r="F15" i="3"/>
  <c r="F14" i="3"/>
  <c r="F13" i="3"/>
  <c r="F12" i="3"/>
  <c r="F11" i="3"/>
  <c r="F9" i="3"/>
  <c r="F7" i="3"/>
  <c r="F35" i="1"/>
  <c r="F34" i="1"/>
  <c r="F48" i="2" l="1"/>
  <c r="F50" i="1"/>
  <c r="E22" i="3" l="1"/>
  <c r="F22" i="3" s="1"/>
  <c r="D22" i="3"/>
  <c r="C22" i="3"/>
  <c r="F34" i="2"/>
  <c r="F33" i="2"/>
  <c r="E32" i="2"/>
  <c r="D32" i="2"/>
  <c r="C32" i="2"/>
  <c r="F36" i="1"/>
  <c r="E32" i="1"/>
  <c r="D32" i="1"/>
  <c r="C32" i="1"/>
  <c r="C43" i="2" l="1"/>
  <c r="F39" i="2"/>
  <c r="D43" i="2"/>
  <c r="F27" i="2"/>
  <c r="F54" i="2" l="1"/>
  <c r="F53" i="2"/>
  <c r="F52" i="2"/>
  <c r="F51" i="2"/>
  <c r="F50" i="2"/>
  <c r="F49" i="2"/>
  <c r="F47" i="2"/>
  <c r="F46" i="2"/>
  <c r="F45" i="2"/>
  <c r="F44" i="2"/>
  <c r="F42" i="2"/>
  <c r="F41" i="2"/>
  <c r="F40" i="2"/>
  <c r="F38" i="2"/>
  <c r="F37" i="2"/>
  <c r="F36" i="2"/>
  <c r="F31" i="2"/>
  <c r="F30" i="2"/>
  <c r="F29" i="2"/>
  <c r="F28" i="2"/>
  <c r="F26" i="2"/>
  <c r="F25" i="2"/>
  <c r="F24" i="2"/>
  <c r="F23" i="2"/>
  <c r="F22" i="2"/>
  <c r="F21" i="2"/>
  <c r="F20" i="2"/>
  <c r="F18" i="2"/>
  <c r="F17" i="2"/>
  <c r="F15" i="2"/>
  <c r="F14" i="2"/>
  <c r="F13" i="2"/>
  <c r="F12" i="2"/>
  <c r="F11" i="2"/>
  <c r="F10" i="2"/>
  <c r="F9" i="2"/>
  <c r="F8" i="2"/>
  <c r="F7" i="2"/>
  <c r="F56" i="1"/>
  <c r="F55" i="1"/>
  <c r="F54" i="1"/>
  <c r="F53" i="1"/>
  <c r="F52" i="1"/>
  <c r="F51" i="1"/>
  <c r="F49" i="1"/>
  <c r="F48" i="1"/>
  <c r="F47" i="1"/>
  <c r="F46" i="1"/>
  <c r="F44" i="1"/>
  <c r="F43" i="1"/>
  <c r="F42" i="1"/>
  <c r="F41" i="1"/>
  <c r="F40" i="1"/>
  <c r="F39" i="1"/>
  <c r="F38" i="1"/>
  <c r="F33" i="1"/>
  <c r="F31" i="1"/>
  <c r="F30" i="1"/>
  <c r="F29" i="1"/>
  <c r="F28" i="1"/>
  <c r="F27" i="1"/>
  <c r="F26" i="1"/>
  <c r="F25" i="1"/>
  <c r="F24" i="1"/>
  <c r="F23" i="1"/>
  <c r="F22" i="1"/>
  <c r="F21" i="1"/>
  <c r="F20" i="1"/>
  <c r="F18" i="1"/>
  <c r="F17" i="1"/>
  <c r="F15" i="1"/>
  <c r="F14" i="1"/>
  <c r="F13" i="1"/>
  <c r="F12" i="1"/>
  <c r="F11" i="1"/>
  <c r="F10" i="1"/>
  <c r="F9" i="1"/>
  <c r="F8" i="1"/>
  <c r="F7" i="1"/>
  <c r="F32" i="1" l="1"/>
  <c r="C37" i="1" l="1"/>
  <c r="D37" i="1"/>
  <c r="E37" i="1"/>
  <c r="F37" i="1" l="1"/>
  <c r="E9" i="5" l="1"/>
  <c r="D9" i="5"/>
  <c r="C9" i="5"/>
  <c r="E6" i="5"/>
  <c r="D6" i="5"/>
  <c r="C6" i="5"/>
  <c r="E45" i="1"/>
  <c r="D45" i="1"/>
  <c r="E16" i="1"/>
  <c r="D16" i="1"/>
  <c r="C16" i="1"/>
  <c r="C45" i="1"/>
  <c r="C19" i="1"/>
  <c r="D19" i="1"/>
  <c r="E19" i="1"/>
  <c r="F6" i="5" l="1"/>
  <c r="F45" i="1"/>
  <c r="F16" i="1"/>
  <c r="C11" i="5"/>
  <c r="D11" i="5"/>
  <c r="F19" i="1"/>
  <c r="E11" i="5"/>
  <c r="E28" i="3"/>
  <c r="D28" i="3"/>
  <c r="C28" i="3"/>
  <c r="E24" i="3"/>
  <c r="D24" i="3"/>
  <c r="C24" i="3"/>
  <c r="E10" i="3"/>
  <c r="F10" i="3" s="1"/>
  <c r="D10" i="3"/>
  <c r="C10" i="3"/>
  <c r="E8" i="3"/>
  <c r="F8" i="3" s="1"/>
  <c r="D8" i="3"/>
  <c r="C8" i="3"/>
  <c r="E6" i="3"/>
  <c r="F6" i="3" s="1"/>
  <c r="D6" i="3"/>
  <c r="C6" i="3"/>
  <c r="E43" i="2"/>
  <c r="E35" i="2"/>
  <c r="D35" i="2"/>
  <c r="C35" i="2"/>
  <c r="F32" i="2"/>
  <c r="E19" i="2"/>
  <c r="D19" i="2"/>
  <c r="C19" i="2"/>
  <c r="E16" i="2"/>
  <c r="D16" i="2"/>
  <c r="C16" i="2"/>
  <c r="E6" i="2"/>
  <c r="D6" i="2"/>
  <c r="C6" i="2"/>
  <c r="E6" i="1"/>
  <c r="E57" i="1" s="1"/>
  <c r="D6" i="1"/>
  <c r="D57" i="1" s="1"/>
  <c r="C6" i="1"/>
  <c r="C57" i="1" s="1"/>
  <c r="F28" i="3" l="1"/>
  <c r="F24" i="3"/>
  <c r="C55" i="2"/>
  <c r="D55" i="2"/>
  <c r="C33" i="3"/>
  <c r="F43" i="2"/>
  <c r="E55" i="2"/>
  <c r="F35" i="2"/>
  <c r="F6" i="2"/>
  <c r="D33" i="3"/>
  <c r="E33" i="3"/>
  <c r="F19" i="2"/>
  <c r="F16" i="2"/>
  <c r="F57" i="1"/>
  <c r="F6" i="1"/>
  <c r="F33" i="3" l="1"/>
  <c r="F55" i="2"/>
  <c r="F10" i="4"/>
  <c r="F6" i="4"/>
  <c r="F8" i="4"/>
</calcChain>
</file>

<file path=xl/sharedStrings.xml><?xml version="1.0" encoding="utf-8"?>
<sst xmlns="http://schemas.openxmlformats.org/spreadsheetml/2006/main" count="186" uniqueCount="33">
  <si>
    <t>1. PERSONAL Y OBLIGACIONES SOCIALES</t>
  </si>
  <si>
    <t>2. PENSIONES Y OTRAS PRESTACIONES SOCIALES</t>
  </si>
  <si>
    <t>3. BIENES Y SERVICIOS</t>
  </si>
  <si>
    <t>4. DONACIONES Y TRANSFERENCIAS</t>
  </si>
  <si>
    <t>5. OTROS GASTOS</t>
  </si>
  <si>
    <t>6. ADQUISICION DE ACTIVOS NO FINANCIEROS</t>
  </si>
  <si>
    <t>PIA</t>
  </si>
  <si>
    <t>PIM</t>
  </si>
  <si>
    <t>TOTAL</t>
  </si>
  <si>
    <t>GENERICAS DE GASTOS / PROGRAMAS PRESUPUESTALES</t>
  </si>
  <si>
    <t>%
DE EJECUCION</t>
  </si>
  <si>
    <t>0001  PROGRAMA ARTICULADO NUTRICIONAL</t>
  </si>
  <si>
    <t>0002  SALUD MATERNO NEONATAL</t>
  </si>
  <si>
    <t>0016  TBC-VIH/SIDA</t>
  </si>
  <si>
    <t>0017  ENFERMEDADES METAXENICAS Y ZOONOSIS</t>
  </si>
  <si>
    <t>0018  ENFERMEDADES NO TRANSMISIBLES</t>
  </si>
  <si>
    <t>0024  PREVENCION Y CONTROL DEL CANCER</t>
  </si>
  <si>
    <t>0068  REDUCCION DE VULNERABILIDAD Y ATENCION DE EMERGENCIAS POR DESASTRES</t>
  </si>
  <si>
    <t>0104  REDUCCION DE LA MORTALIDAD POR EMERGENCIAS Y URGENCIAS MEDICAS</t>
  </si>
  <si>
    <t>9001  ACCIONES CENTRALES</t>
  </si>
  <si>
    <t>9002  ASIGNACIONES PRESUPUESTARIAS QUE NO RESULTAN EN PRODUCTOS</t>
  </si>
  <si>
    <t>0129  PREVENCION Y MANEJO DE CONDICIONES SECUNDARIAS DE SALUD EN PERSONAS CON DISCAPACIDAD</t>
  </si>
  <si>
    <t>0131  CONTROL Y PREVENCION EN SALUD MENTAL</t>
  </si>
  <si>
    <t>4  DONACIONES Y TRANSFERENCIAS</t>
  </si>
  <si>
    <t>FUENTE: DONACIONES Y TRANSFERENCIAS</t>
  </si>
  <si>
    <t>FUENTE: RECURSOS POR OPERACIONES OFICIALES DE CREDITO</t>
  </si>
  <si>
    <t>FUENTE: RECURSOS DIRECTAMENTE RECAUDADOS</t>
  </si>
  <si>
    <t>FUENTE: RECURSOS ORDINARIOS</t>
  </si>
  <si>
    <t>TODA FUENTE DE FINANCIAMIENTO</t>
  </si>
  <si>
    <t>Fuente:  Base de Datos MEF al cierre del mes de Mayo</t>
  </si>
  <si>
    <t>DEVENGADO
AL 31.05.16</t>
  </si>
  <si>
    <t>(EN SOLES)</t>
  </si>
  <si>
    <t>EJECUCION DE LOS PROGRAMAS PRESUPUESTALES AL MES DE MAYO DEL AÑO FISCAL 2016
DEL PLIEGO 011 MINSA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</si>
</sst>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47">
    <xf numFmtId="0" fontId="0" fillId="0" borderId="0" xfId="0"/>
    <xf numFmtId="0" fontId="0" fillId="0" borderId="0" xfId="0" applyAlignment="1">
      <alignment vertical="center"/>
    </xf>
    <xf numFmtId="3" fontId="3" fillId="2" borderId="1" xfId="2" applyNumberFormat="1" applyFont="1" applyFill="1" applyBorder="1" applyAlignment="1">
      <alignment horizontal="left" vertical="center"/>
    </xf>
    <xf numFmtId="3" fontId="3" fillId="2" borderId="1" xfId="2" applyNumberFormat="1" applyFont="1" applyFill="1" applyBorder="1" applyAlignment="1">
      <alignment vertical="center"/>
    </xf>
    <xf numFmtId="3" fontId="3" fillId="3" borderId="2" xfId="2" applyNumberFormat="1" applyFont="1" applyFill="1" applyBorder="1" applyAlignment="1">
      <alignment horizontal="center" vertical="center"/>
    </xf>
    <xf numFmtId="3" fontId="3" fillId="3" borderId="1" xfId="2" applyNumberFormat="1" applyFont="1" applyFill="1" applyBorder="1" applyAlignment="1">
      <alignment vertical="center"/>
    </xf>
    <xf numFmtId="3" fontId="3" fillId="3" borderId="1" xfId="2" applyNumberFormat="1" applyFont="1" applyFill="1" applyBorder="1" applyAlignment="1">
      <alignment horizontal="center" vertical="center"/>
    </xf>
    <xf numFmtId="3" fontId="3" fillId="3" borderId="3" xfId="2" applyNumberFormat="1" applyFont="1" applyFill="1" applyBorder="1" applyAlignment="1">
      <alignment horizontal="center" vertical="center"/>
    </xf>
    <xf numFmtId="3" fontId="3" fillId="3" borderId="3" xfId="2" applyNumberFormat="1" applyFont="1" applyFill="1" applyBorder="1" applyAlignment="1">
      <alignment horizontal="center" vertical="center" wrapText="1"/>
    </xf>
    <xf numFmtId="0" fontId="4" fillId="0" borderId="0" xfId="3" applyAlignment="1">
      <alignment vertical="center"/>
    </xf>
    <xf numFmtId="3" fontId="3" fillId="3" borderId="1" xfId="2" applyNumberFormat="1" applyFont="1" applyFill="1" applyBorder="1" applyAlignment="1">
      <alignment horizontal="center" vertical="center" wrapText="1"/>
    </xf>
    <xf numFmtId="3" fontId="4" fillId="0" borderId="4" xfId="3" applyNumberFormat="1" applyBorder="1" applyAlignment="1">
      <alignment horizontal="left" vertical="center" indent="3"/>
    </xf>
    <xf numFmtId="3" fontId="4" fillId="0" borderId="4" xfId="3" applyNumberFormat="1" applyBorder="1" applyAlignment="1">
      <alignment vertical="center"/>
    </xf>
    <xf numFmtId="3" fontId="4" fillId="0" borderId="5" xfId="3" applyNumberFormat="1" applyBorder="1" applyAlignment="1">
      <alignment horizontal="left" vertical="center" indent="3"/>
    </xf>
    <xf numFmtId="3" fontId="4" fillId="0" borderId="5" xfId="3" applyNumberFormat="1" applyBorder="1" applyAlignment="1">
      <alignment vertical="center"/>
    </xf>
    <xf numFmtId="3" fontId="4" fillId="0" borderId="6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vertical="center"/>
    </xf>
    <xf numFmtId="3" fontId="2" fillId="0" borderId="4" xfId="2" applyNumberFormat="1" applyBorder="1" applyAlignment="1">
      <alignment horizontal="left" vertical="center" indent="4"/>
    </xf>
    <xf numFmtId="3" fontId="2" fillId="0" borderId="4" xfId="2" applyNumberFormat="1" applyBorder="1" applyAlignment="1">
      <alignment vertical="center"/>
    </xf>
    <xf numFmtId="3" fontId="2" fillId="0" borderId="5" xfId="2" applyNumberFormat="1" applyBorder="1" applyAlignment="1">
      <alignment horizontal="left" vertical="center" indent="4"/>
    </xf>
    <xf numFmtId="3" fontId="2" fillId="0" borderId="5" xfId="2" applyNumberFormat="1" applyBorder="1" applyAlignment="1">
      <alignment vertical="center"/>
    </xf>
    <xf numFmtId="3" fontId="2" fillId="0" borderId="6" xfId="2" applyNumberFormat="1" applyBorder="1" applyAlignment="1">
      <alignment horizontal="left" vertical="center" indent="4"/>
    </xf>
    <xf numFmtId="3" fontId="2" fillId="0" borderId="6" xfId="2" applyNumberFormat="1" applyBorder="1" applyAlignment="1">
      <alignment vertical="center"/>
    </xf>
    <xf numFmtId="3" fontId="4" fillId="0" borderId="4" xfId="3" applyNumberFormat="1" applyBorder="1" applyAlignment="1">
      <alignment horizontal="left" vertical="center" indent="4"/>
    </xf>
    <xf numFmtId="3" fontId="4" fillId="0" borderId="5" xfId="3" applyNumberFormat="1" applyBorder="1" applyAlignment="1">
      <alignment horizontal="left" vertical="center" indent="4"/>
    </xf>
    <xf numFmtId="3" fontId="0" fillId="0" borderId="0" xfId="0" applyNumberFormat="1" applyAlignment="1">
      <alignment vertical="center"/>
    </xf>
    <xf numFmtId="164" fontId="3" fillId="2" borderId="1" xfId="1" applyNumberFormat="1" applyFont="1" applyFill="1" applyBorder="1" applyAlignment="1">
      <alignment horizontal="right" vertical="center"/>
    </xf>
    <xf numFmtId="164" fontId="2" fillId="0" borderId="4" xfId="1" applyNumberFormat="1" applyFont="1" applyBorder="1" applyAlignment="1">
      <alignment horizontal="right" vertical="center"/>
    </xf>
    <xf numFmtId="164" fontId="2" fillId="0" borderId="5" xfId="1" applyNumberFormat="1" applyFont="1" applyBorder="1" applyAlignment="1">
      <alignment horizontal="right" vertical="center"/>
    </xf>
    <xf numFmtId="164" fontId="2" fillId="0" borderId="6" xfId="1" applyNumberFormat="1" applyFont="1" applyBorder="1" applyAlignment="1">
      <alignment horizontal="right" vertical="center"/>
    </xf>
    <xf numFmtId="164" fontId="3" fillId="3" borderId="1" xfId="1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3" fontId="0" fillId="0" borderId="0" xfId="0" applyNumberFormat="1" applyAlignment="1">
      <alignment horizontal="right" vertical="center"/>
    </xf>
    <xf numFmtId="164" fontId="0" fillId="0" borderId="4" xfId="1" applyNumberFormat="1" applyFont="1" applyBorder="1" applyAlignment="1">
      <alignment horizontal="right" vertical="center"/>
    </xf>
    <xf numFmtId="164" fontId="0" fillId="0" borderId="5" xfId="1" applyNumberFormat="1" applyFont="1" applyBorder="1" applyAlignment="1">
      <alignment horizontal="right" vertical="center"/>
    </xf>
    <xf numFmtId="164" fontId="0" fillId="0" borderId="6" xfId="1" applyNumberFormat="1" applyFont="1" applyBorder="1" applyAlignment="1">
      <alignment horizontal="right" vertical="center"/>
    </xf>
    <xf numFmtId="3" fontId="2" fillId="0" borderId="4" xfId="3" applyNumberFormat="1" applyFont="1" applyBorder="1" applyAlignment="1">
      <alignment horizontal="left" vertical="center" indent="3"/>
    </xf>
    <xf numFmtId="0" fontId="5" fillId="0" borderId="0" xfId="0" applyFont="1" applyAlignment="1">
      <alignment horizontal="center" vertical="center" wrapText="1"/>
    </xf>
    <xf numFmtId="164" fontId="0" fillId="0" borderId="4" xfId="1" applyNumberFormat="1" applyFont="1" applyBorder="1" applyAlignment="1">
      <alignment horizontal="right"/>
    </xf>
    <xf numFmtId="164" fontId="0" fillId="0" borderId="5" xfId="1" applyNumberFormat="1" applyFont="1" applyBorder="1" applyAlignment="1">
      <alignment horizontal="right"/>
    </xf>
    <xf numFmtId="164" fontId="0" fillId="0" borderId="6" xfId="1" applyNumberFormat="1" applyFont="1" applyBorder="1" applyAlignment="1">
      <alignment horizontal="right"/>
    </xf>
    <xf numFmtId="9" fontId="4" fillId="0" borderId="4" xfId="1" applyFont="1" applyBorder="1" applyAlignment="1">
      <alignment horizontal="right" vertical="center"/>
    </xf>
    <xf numFmtId="9" fontId="4" fillId="0" borderId="6" xfId="1" applyFont="1" applyBorder="1" applyAlignment="1">
      <alignment horizontal="right" vertical="center"/>
    </xf>
    <xf numFmtId="3" fontId="4" fillId="0" borderId="7" xfId="3" applyNumberFormat="1" applyBorder="1" applyAlignment="1">
      <alignment horizontal="left" vertical="center" indent="3"/>
    </xf>
    <xf numFmtId="3" fontId="4" fillId="0" borderId="7" xfId="3" applyNumberFormat="1" applyBorder="1" applyAlignment="1">
      <alignment vertical="center"/>
    </xf>
    <xf numFmtId="164" fontId="0" fillId="0" borderId="7" xfId="1" applyNumberFormat="1" applyFont="1" applyBorder="1" applyAlignment="1">
      <alignment horizontal="right"/>
    </xf>
    <xf numFmtId="4" fontId="3" fillId="3" borderId="1" xfId="2" applyNumberFormat="1" applyFont="1" applyFill="1" applyBorder="1" applyAlignment="1">
      <alignment horizontal="right" vertical="center"/>
    </xf>
  </cellXfs>
  <cellStyles count="4">
    <cellStyle name="Normal" xfId="0" builtinId="0"/>
    <cellStyle name="Normal 2" xfId="2"/>
    <cellStyle name="Normal 3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0"/>
  <sheetViews>
    <sheetView showGridLines="0" tabSelected="1" zoomScaleNormal="100" workbookViewId="0"/>
  </sheetViews>
  <sheetFormatPr baseColWidth="10" defaultRowHeight="15" x14ac:dyDescent="0.25"/>
  <cols>
    <col min="1" max="1" width="11.42578125" style="1"/>
    <col min="2" max="2" width="90.7109375" style="1" customWidth="1"/>
    <col min="3" max="4" width="12.7109375" style="1" bestFit="1" customWidth="1"/>
    <col min="5" max="5" width="14.7109375" style="1" customWidth="1"/>
    <col min="6" max="6" width="11.42578125" style="31"/>
    <col min="7" max="16384" width="11.42578125" style="1"/>
  </cols>
  <sheetData>
    <row r="2" spans="2:6" ht="51.75" customHeight="1" x14ac:dyDescent="0.25">
      <c r="B2" s="37" t="s">
        <v>32</v>
      </c>
      <c r="C2" s="37"/>
      <c r="D2" s="37"/>
      <c r="E2" s="37"/>
      <c r="F2" s="37"/>
    </row>
    <row r="4" spans="2:6" x14ac:dyDescent="0.25">
      <c r="B4" s="1" t="s">
        <v>28</v>
      </c>
      <c r="F4" s="31" t="s">
        <v>31</v>
      </c>
    </row>
    <row r="5" spans="2:6" ht="38.25" x14ac:dyDescent="0.25">
      <c r="B5" s="6" t="s">
        <v>9</v>
      </c>
      <c r="C5" s="7" t="s">
        <v>6</v>
      </c>
      <c r="D5" s="7" t="s">
        <v>7</v>
      </c>
      <c r="E5" s="10" t="s">
        <v>30</v>
      </c>
      <c r="F5" s="8" t="s">
        <v>10</v>
      </c>
    </row>
    <row r="6" spans="2:6" x14ac:dyDescent="0.25">
      <c r="B6" s="2" t="s">
        <v>0</v>
      </c>
      <c r="C6" s="3">
        <f>SUM(C7:C15)</f>
        <v>1085551000</v>
      </c>
      <c r="D6" s="3">
        <f>SUM(D7:D15)</f>
        <v>794423613</v>
      </c>
      <c r="E6" s="3">
        <f>SUM(E7:E15)</f>
        <v>230785637.05999988</v>
      </c>
      <c r="F6" s="26">
        <f>IF(E6=0,"0%",+E6/D6)</f>
        <v>0.29050702079269625</v>
      </c>
    </row>
    <row r="7" spans="2:6" x14ac:dyDescent="0.25">
      <c r="B7" s="17" t="s">
        <v>11</v>
      </c>
      <c r="C7" s="18">
        <v>842891</v>
      </c>
      <c r="D7" s="18">
        <v>1142858</v>
      </c>
      <c r="E7" s="18">
        <v>361752.94</v>
      </c>
      <c r="F7" s="27">
        <f t="shared" ref="F7:F57" si="0">IF(E7=0,"0%",+E7/D7)</f>
        <v>0.31653358509981117</v>
      </c>
    </row>
    <row r="8" spans="2:6" x14ac:dyDescent="0.25">
      <c r="B8" s="19" t="s">
        <v>12</v>
      </c>
      <c r="C8" s="20">
        <v>198156</v>
      </c>
      <c r="D8" s="20">
        <v>329647</v>
      </c>
      <c r="E8" s="20">
        <v>34057.53</v>
      </c>
      <c r="F8" s="28">
        <f t="shared" si="0"/>
        <v>0.10331515226894222</v>
      </c>
    </row>
    <row r="9" spans="2:6" x14ac:dyDescent="0.25">
      <c r="B9" s="19" t="s">
        <v>13</v>
      </c>
      <c r="C9" s="20">
        <v>463129</v>
      </c>
      <c r="D9" s="20">
        <v>780952</v>
      </c>
      <c r="E9" s="20">
        <v>309876.84000000008</v>
      </c>
      <c r="F9" s="28">
        <f t="shared" si="0"/>
        <v>0.3967937081920529</v>
      </c>
    </row>
    <row r="10" spans="2:6" x14ac:dyDescent="0.25">
      <c r="B10" s="19" t="s">
        <v>14</v>
      </c>
      <c r="C10" s="20">
        <v>437071</v>
      </c>
      <c r="D10" s="20">
        <v>525096</v>
      </c>
      <c r="E10" s="20">
        <v>242915.44</v>
      </c>
      <c r="F10" s="28">
        <f t="shared" si="0"/>
        <v>0.46261148437619026</v>
      </c>
    </row>
    <row r="11" spans="2:6" x14ac:dyDescent="0.25">
      <c r="B11" s="19" t="s">
        <v>15</v>
      </c>
      <c r="C11" s="20">
        <v>4074129</v>
      </c>
      <c r="D11" s="20">
        <v>4258534</v>
      </c>
      <c r="E11" s="20">
        <v>1271179.6299999999</v>
      </c>
      <c r="F11" s="28">
        <f t="shared" si="0"/>
        <v>0.2985016980021763</v>
      </c>
    </row>
    <row r="12" spans="2:6" x14ac:dyDescent="0.25">
      <c r="B12" s="19" t="s">
        <v>16</v>
      </c>
      <c r="C12" s="20">
        <v>176089</v>
      </c>
      <c r="D12" s="20">
        <v>249969</v>
      </c>
      <c r="E12" s="20">
        <v>4010</v>
      </c>
      <c r="F12" s="28">
        <f t="shared" si="0"/>
        <v>1.6041989206661625E-2</v>
      </c>
    </row>
    <row r="13" spans="2:6" x14ac:dyDescent="0.25">
      <c r="B13" s="19" t="s">
        <v>17</v>
      </c>
      <c r="C13" s="20">
        <v>158679</v>
      </c>
      <c r="D13" s="20">
        <v>161850</v>
      </c>
      <c r="E13" s="20">
        <v>37304</v>
      </c>
      <c r="F13" s="28">
        <f t="shared" si="0"/>
        <v>0.2304850169910411</v>
      </c>
    </row>
    <row r="14" spans="2:6" x14ac:dyDescent="0.25">
      <c r="B14" s="19" t="s">
        <v>19</v>
      </c>
      <c r="C14" s="20">
        <v>1059115588</v>
      </c>
      <c r="D14" s="20">
        <v>763204800</v>
      </c>
      <c r="E14" s="20">
        <v>221572060.34999987</v>
      </c>
      <c r="F14" s="28">
        <f t="shared" si="0"/>
        <v>0.29031795967478174</v>
      </c>
    </row>
    <row r="15" spans="2:6" x14ac:dyDescent="0.25">
      <c r="B15" s="19" t="s">
        <v>20</v>
      </c>
      <c r="C15" s="20">
        <v>20085268</v>
      </c>
      <c r="D15" s="20">
        <v>23769907</v>
      </c>
      <c r="E15" s="20">
        <v>6952480.330000001</v>
      </c>
      <c r="F15" s="28">
        <f t="shared" si="0"/>
        <v>0.29249085114216061</v>
      </c>
    </row>
    <row r="16" spans="2:6" x14ac:dyDescent="0.25">
      <c r="B16" s="2" t="s">
        <v>1</v>
      </c>
      <c r="C16" s="3">
        <f>SUM(C17:C18)</f>
        <v>43521000</v>
      </c>
      <c r="D16" s="3">
        <f>SUM(D17:D18)</f>
        <v>44484072</v>
      </c>
      <c r="E16" s="3">
        <f>SUM(E17:E18)</f>
        <v>17803748.150000002</v>
      </c>
      <c r="F16" s="26">
        <f t="shared" si="0"/>
        <v>0.40022748254701146</v>
      </c>
    </row>
    <row r="17" spans="2:6" x14ac:dyDescent="0.25">
      <c r="B17" s="17" t="s">
        <v>19</v>
      </c>
      <c r="C17" s="18">
        <v>896000</v>
      </c>
      <c r="D17" s="18">
        <v>896000</v>
      </c>
      <c r="E17" s="18">
        <v>114500.87</v>
      </c>
      <c r="F17" s="27">
        <f t="shared" si="0"/>
        <v>0.12779114955357143</v>
      </c>
    </row>
    <row r="18" spans="2:6" x14ac:dyDescent="0.25">
      <c r="B18" s="19" t="s">
        <v>20</v>
      </c>
      <c r="C18" s="20">
        <v>42625000</v>
      </c>
      <c r="D18" s="20">
        <v>43588072</v>
      </c>
      <c r="E18" s="20">
        <v>17689247.280000001</v>
      </c>
      <c r="F18" s="28">
        <f t="shared" si="0"/>
        <v>0.40582770625872144</v>
      </c>
    </row>
    <row r="19" spans="2:6" x14ac:dyDescent="0.25">
      <c r="B19" s="2" t="s">
        <v>2</v>
      </c>
      <c r="C19" s="3">
        <f>SUM(C20:C31)</f>
        <v>913553676</v>
      </c>
      <c r="D19" s="3">
        <f t="shared" ref="D19:E19" si="1">SUM(D20:D31)</f>
        <v>804074506</v>
      </c>
      <c r="E19" s="3">
        <f t="shared" si="1"/>
        <v>330170462.78999996</v>
      </c>
      <c r="F19" s="26">
        <f t="shared" si="0"/>
        <v>0.41062172762134552</v>
      </c>
    </row>
    <row r="20" spans="2:6" x14ac:dyDescent="0.25">
      <c r="B20" s="17" t="s">
        <v>11</v>
      </c>
      <c r="C20" s="18">
        <v>250119812</v>
      </c>
      <c r="D20" s="18">
        <v>224975338</v>
      </c>
      <c r="E20" s="18">
        <v>128057142.69</v>
      </c>
      <c r="F20" s="27">
        <f t="shared" si="0"/>
        <v>0.56920524635460268</v>
      </c>
    </row>
    <row r="21" spans="2:6" x14ac:dyDescent="0.25">
      <c r="B21" s="19" t="s">
        <v>12</v>
      </c>
      <c r="C21" s="20">
        <v>36425242</v>
      </c>
      <c r="D21" s="20">
        <v>35134074</v>
      </c>
      <c r="E21" s="20">
        <v>15826330.99</v>
      </c>
      <c r="F21" s="28">
        <f t="shared" si="0"/>
        <v>0.45045533262097642</v>
      </c>
    </row>
    <row r="22" spans="2:6" x14ac:dyDescent="0.25">
      <c r="B22" s="19" t="s">
        <v>13</v>
      </c>
      <c r="C22" s="20">
        <v>85248099</v>
      </c>
      <c r="D22" s="20">
        <v>80631131</v>
      </c>
      <c r="E22" s="20">
        <v>42408982.800000027</v>
      </c>
      <c r="F22" s="28">
        <f t="shared" si="0"/>
        <v>0.5259628914296145</v>
      </c>
    </row>
    <row r="23" spans="2:6" x14ac:dyDescent="0.25">
      <c r="B23" s="19" t="s">
        <v>14</v>
      </c>
      <c r="C23" s="20">
        <v>46286559</v>
      </c>
      <c r="D23" s="20">
        <v>48639881</v>
      </c>
      <c r="E23" s="20">
        <v>19431134.849999998</v>
      </c>
      <c r="F23" s="28">
        <f t="shared" si="0"/>
        <v>0.39948976951650023</v>
      </c>
    </row>
    <row r="24" spans="2:6" x14ac:dyDescent="0.25">
      <c r="B24" s="19" t="s">
        <v>15</v>
      </c>
      <c r="C24" s="20">
        <v>22143856</v>
      </c>
      <c r="D24" s="20">
        <v>12470824</v>
      </c>
      <c r="E24" s="20">
        <v>3587596.7400000007</v>
      </c>
      <c r="F24" s="28">
        <f t="shared" si="0"/>
        <v>0.28767920547992665</v>
      </c>
    </row>
    <row r="25" spans="2:6" x14ac:dyDescent="0.25">
      <c r="B25" s="19" t="s">
        <v>16</v>
      </c>
      <c r="C25" s="20">
        <v>51953700</v>
      </c>
      <c r="D25" s="20">
        <v>47474009</v>
      </c>
      <c r="E25" s="20">
        <v>15176663.130000001</v>
      </c>
      <c r="F25" s="28">
        <f t="shared" si="0"/>
        <v>0.31968362162125386</v>
      </c>
    </row>
    <row r="26" spans="2:6" x14ac:dyDescent="0.25">
      <c r="B26" s="19" t="s">
        <v>17</v>
      </c>
      <c r="C26" s="20">
        <v>14265020</v>
      </c>
      <c r="D26" s="20">
        <v>14351687</v>
      </c>
      <c r="E26" s="20">
        <v>3162813.1599999992</v>
      </c>
      <c r="F26" s="28">
        <f t="shared" si="0"/>
        <v>0.22037919026522801</v>
      </c>
    </row>
    <row r="27" spans="2:6" x14ac:dyDescent="0.25">
      <c r="B27" s="19" t="s">
        <v>18</v>
      </c>
      <c r="C27" s="20">
        <v>16335576</v>
      </c>
      <c r="D27" s="20">
        <v>9919507</v>
      </c>
      <c r="E27" s="20">
        <v>956914.7300000001</v>
      </c>
      <c r="F27" s="28">
        <f t="shared" si="0"/>
        <v>9.6467972652269932E-2</v>
      </c>
    </row>
    <row r="28" spans="2:6" x14ac:dyDescent="0.25">
      <c r="B28" s="19" t="s">
        <v>21</v>
      </c>
      <c r="C28" s="20">
        <v>3035253</v>
      </c>
      <c r="D28" s="20">
        <v>1213726</v>
      </c>
      <c r="E28" s="20">
        <v>388233.92</v>
      </c>
      <c r="F28" s="28">
        <f t="shared" si="0"/>
        <v>0.31986949278502724</v>
      </c>
    </row>
    <row r="29" spans="2:6" x14ac:dyDescent="0.25">
      <c r="B29" s="19" t="s">
        <v>22</v>
      </c>
      <c r="C29" s="20">
        <v>2190333</v>
      </c>
      <c r="D29" s="20">
        <v>1552812</v>
      </c>
      <c r="E29" s="20">
        <v>350340.79000000004</v>
      </c>
      <c r="F29" s="28">
        <f t="shared" si="0"/>
        <v>0.22561700321738887</v>
      </c>
    </row>
    <row r="30" spans="2:6" x14ac:dyDescent="0.25">
      <c r="B30" s="19" t="s">
        <v>19</v>
      </c>
      <c r="C30" s="20">
        <v>133874694</v>
      </c>
      <c r="D30" s="20">
        <v>148269740</v>
      </c>
      <c r="E30" s="20">
        <v>56820087.709999993</v>
      </c>
      <c r="F30" s="28">
        <f t="shared" si="0"/>
        <v>0.38322106526928551</v>
      </c>
    </row>
    <row r="31" spans="2:6" x14ac:dyDescent="0.25">
      <c r="B31" s="21" t="s">
        <v>20</v>
      </c>
      <c r="C31" s="22">
        <v>251675532</v>
      </c>
      <c r="D31" s="22">
        <v>179441777</v>
      </c>
      <c r="E31" s="22">
        <v>44004221.280000001</v>
      </c>
      <c r="F31" s="29">
        <f t="shared" si="0"/>
        <v>0.24522840787516276</v>
      </c>
    </row>
    <row r="32" spans="2:6" x14ac:dyDescent="0.25">
      <c r="B32" s="2" t="s">
        <v>3</v>
      </c>
      <c r="C32" s="3">
        <f>SUM(C33:C36)</f>
        <v>130313121</v>
      </c>
      <c r="D32" s="3">
        <f t="shared" ref="D32:E32" si="2">SUM(D33:D36)</f>
        <v>174597727</v>
      </c>
      <c r="E32" s="3">
        <f t="shared" si="2"/>
        <v>40812070</v>
      </c>
      <c r="F32" s="26">
        <f t="shared" si="0"/>
        <v>0.23374914840672581</v>
      </c>
    </row>
    <row r="33" spans="2:6" x14ac:dyDescent="0.25">
      <c r="B33" s="17" t="s">
        <v>14</v>
      </c>
      <c r="C33" s="18">
        <v>0</v>
      </c>
      <c r="D33" s="18">
        <v>36821583</v>
      </c>
      <c r="E33" s="18">
        <v>36821583</v>
      </c>
      <c r="F33" s="27">
        <f t="shared" si="0"/>
        <v>1</v>
      </c>
    </row>
    <row r="34" spans="2:6" x14ac:dyDescent="0.25">
      <c r="B34" s="19" t="s">
        <v>15</v>
      </c>
      <c r="C34" s="20">
        <v>0</v>
      </c>
      <c r="D34" s="20">
        <v>898420</v>
      </c>
      <c r="E34" s="20">
        <v>898420</v>
      </c>
      <c r="F34" s="28">
        <f t="shared" si="0"/>
        <v>1</v>
      </c>
    </row>
    <row r="35" spans="2:6" x14ac:dyDescent="0.25">
      <c r="B35" s="19" t="s">
        <v>17</v>
      </c>
      <c r="C35" s="20">
        <v>130313121</v>
      </c>
      <c r="D35" s="20">
        <v>130313121</v>
      </c>
      <c r="E35" s="20">
        <v>0</v>
      </c>
      <c r="F35" s="28" t="str">
        <f t="shared" si="0"/>
        <v>0%</v>
      </c>
    </row>
    <row r="36" spans="2:6" x14ac:dyDescent="0.25">
      <c r="B36" s="21" t="s">
        <v>19</v>
      </c>
      <c r="C36" s="22">
        <v>0</v>
      </c>
      <c r="D36" s="22">
        <v>6564603</v>
      </c>
      <c r="E36" s="22">
        <v>3092067</v>
      </c>
      <c r="F36" s="29">
        <f t="shared" si="0"/>
        <v>0.47102117218665013</v>
      </c>
    </row>
    <row r="37" spans="2:6" x14ac:dyDescent="0.25">
      <c r="B37" s="2" t="s">
        <v>4</v>
      </c>
      <c r="C37" s="3">
        <f>+SUM(C38:C44)</f>
        <v>14123783</v>
      </c>
      <c r="D37" s="3">
        <f t="shared" ref="D37:E37" si="3">+SUM(D38:D44)</f>
        <v>50200469</v>
      </c>
      <c r="E37" s="3">
        <f t="shared" si="3"/>
        <v>30709832.210000001</v>
      </c>
      <c r="F37" s="26">
        <f t="shared" si="0"/>
        <v>0.611743930320651</v>
      </c>
    </row>
    <row r="38" spans="2:6" x14ac:dyDescent="0.25">
      <c r="B38" s="17" t="s">
        <v>11</v>
      </c>
      <c r="C38" s="18">
        <v>777000</v>
      </c>
      <c r="D38" s="18">
        <v>24005848</v>
      </c>
      <c r="E38" s="18">
        <v>11835959</v>
      </c>
      <c r="F38" s="27">
        <f t="shared" si="0"/>
        <v>0.49304481974558867</v>
      </c>
    </row>
    <row r="39" spans="2:6" x14ac:dyDescent="0.25">
      <c r="B39" s="19" t="s">
        <v>12</v>
      </c>
      <c r="C39" s="20">
        <v>0</v>
      </c>
      <c r="D39" s="20">
        <v>364487</v>
      </c>
      <c r="E39" s="20">
        <v>131897</v>
      </c>
      <c r="F39" s="28">
        <f t="shared" si="0"/>
        <v>0.3618702450293152</v>
      </c>
    </row>
    <row r="40" spans="2:6" x14ac:dyDescent="0.25">
      <c r="B40" s="19" t="s">
        <v>13</v>
      </c>
      <c r="C40" s="20">
        <v>0</v>
      </c>
      <c r="D40" s="20">
        <v>597824</v>
      </c>
      <c r="E40" s="20">
        <v>363831</v>
      </c>
      <c r="F40" s="28">
        <f t="shared" si="0"/>
        <v>0.60859216090354351</v>
      </c>
    </row>
    <row r="41" spans="2:6" x14ac:dyDescent="0.25">
      <c r="B41" s="19" t="s">
        <v>14</v>
      </c>
      <c r="C41" s="20">
        <v>0</v>
      </c>
      <c r="D41" s="20">
        <v>2022987</v>
      </c>
      <c r="E41" s="20">
        <v>1703649</v>
      </c>
      <c r="F41" s="28">
        <f t="shared" si="0"/>
        <v>0.84214530296042434</v>
      </c>
    </row>
    <row r="42" spans="2:6" x14ac:dyDescent="0.25">
      <c r="B42" s="19" t="s">
        <v>17</v>
      </c>
      <c r="C42" s="20">
        <v>0</v>
      </c>
      <c r="D42" s="20">
        <v>12000</v>
      </c>
      <c r="E42" s="20">
        <v>4271.3999999999996</v>
      </c>
      <c r="F42" s="28">
        <f t="shared" si="0"/>
        <v>0.35594999999999999</v>
      </c>
    </row>
    <row r="43" spans="2:6" x14ac:dyDescent="0.25">
      <c r="B43" s="19" t="s">
        <v>19</v>
      </c>
      <c r="C43" s="20">
        <v>2628453</v>
      </c>
      <c r="D43" s="20">
        <v>3286233</v>
      </c>
      <c r="E43" s="20">
        <v>2888658.8400000003</v>
      </c>
      <c r="F43" s="28">
        <f t="shared" si="0"/>
        <v>0.87901826802907779</v>
      </c>
    </row>
    <row r="44" spans="2:6" x14ac:dyDescent="0.25">
      <c r="B44" s="19" t="s">
        <v>20</v>
      </c>
      <c r="C44" s="20">
        <v>10718330</v>
      </c>
      <c r="D44" s="20">
        <v>19911090</v>
      </c>
      <c r="E44" s="20">
        <v>13781565.969999999</v>
      </c>
      <c r="F44" s="28">
        <f t="shared" si="0"/>
        <v>0.69215527477400784</v>
      </c>
    </row>
    <row r="45" spans="2:6" x14ac:dyDescent="0.25">
      <c r="B45" s="2" t="s">
        <v>5</v>
      </c>
      <c r="C45" s="3">
        <f>SUM(C46:C56)</f>
        <v>1399568492</v>
      </c>
      <c r="D45" s="3">
        <f>SUM(D46:D56)</f>
        <v>910469659</v>
      </c>
      <c r="E45" s="3">
        <f>SUM(E46:E56)</f>
        <v>42031476.300000004</v>
      </c>
      <c r="F45" s="26">
        <f t="shared" si="0"/>
        <v>4.6164609533682448E-2</v>
      </c>
    </row>
    <row r="46" spans="2:6" x14ac:dyDescent="0.25">
      <c r="B46" s="17" t="s">
        <v>11</v>
      </c>
      <c r="C46" s="18">
        <v>36020984</v>
      </c>
      <c r="D46" s="18">
        <v>10704176</v>
      </c>
      <c r="E46" s="18">
        <v>269866.38</v>
      </c>
      <c r="F46" s="27">
        <f t="shared" si="0"/>
        <v>2.5211317526916598E-2</v>
      </c>
    </row>
    <row r="47" spans="2:6" x14ac:dyDescent="0.25">
      <c r="B47" s="19" t="s">
        <v>12</v>
      </c>
      <c r="C47" s="20">
        <v>36142526</v>
      </c>
      <c r="D47" s="20">
        <v>21554834</v>
      </c>
      <c r="E47" s="20">
        <v>8164375.6600000011</v>
      </c>
      <c r="F47" s="28">
        <f t="shared" si="0"/>
        <v>0.37877237467938751</v>
      </c>
    </row>
    <row r="48" spans="2:6" x14ac:dyDescent="0.25">
      <c r="B48" s="19" t="s">
        <v>13</v>
      </c>
      <c r="C48" s="20">
        <v>25000000</v>
      </c>
      <c r="D48" s="20">
        <v>13884</v>
      </c>
      <c r="E48" s="20">
        <v>5124</v>
      </c>
      <c r="F48" s="28">
        <f t="shared" si="0"/>
        <v>0.36905790838375108</v>
      </c>
    </row>
    <row r="49" spans="2:6" x14ac:dyDescent="0.25">
      <c r="B49" s="19" t="s">
        <v>14</v>
      </c>
      <c r="C49" s="20">
        <v>25000000</v>
      </c>
      <c r="D49" s="20">
        <v>454885</v>
      </c>
      <c r="E49" s="20">
        <v>76387.98</v>
      </c>
      <c r="F49" s="28">
        <f t="shared" si="0"/>
        <v>0.16792811369906679</v>
      </c>
    </row>
    <row r="50" spans="2:6" x14ac:dyDescent="0.25">
      <c r="B50" s="19" t="s">
        <v>15</v>
      </c>
      <c r="C50" s="20">
        <v>15000000</v>
      </c>
      <c r="D50" s="20">
        <v>48736</v>
      </c>
      <c r="E50" s="20">
        <v>42736</v>
      </c>
      <c r="F50" s="28">
        <f t="shared" si="0"/>
        <v>0.87688772160210116</v>
      </c>
    </row>
    <row r="51" spans="2:6" x14ac:dyDescent="0.25">
      <c r="B51" s="19" t="s">
        <v>16</v>
      </c>
      <c r="C51" s="20">
        <v>25000000</v>
      </c>
      <c r="D51" s="20">
        <v>4650</v>
      </c>
      <c r="E51" s="20">
        <v>0</v>
      </c>
      <c r="F51" s="28" t="str">
        <f t="shared" si="0"/>
        <v>0%</v>
      </c>
    </row>
    <row r="52" spans="2:6" x14ac:dyDescent="0.25">
      <c r="B52" s="19" t="s">
        <v>17</v>
      </c>
      <c r="C52" s="20">
        <v>0</v>
      </c>
      <c r="D52" s="20">
        <v>2756178</v>
      </c>
      <c r="E52" s="20">
        <v>2035676.44</v>
      </c>
      <c r="F52" s="28">
        <f t="shared" si="0"/>
        <v>0.73858670956665351</v>
      </c>
    </row>
    <row r="53" spans="2:6" x14ac:dyDescent="0.25">
      <c r="B53" s="19" t="s">
        <v>18</v>
      </c>
      <c r="C53" s="20">
        <v>0</v>
      </c>
      <c r="D53" s="20">
        <v>4580679</v>
      </c>
      <c r="E53" s="20">
        <v>0</v>
      </c>
      <c r="F53" s="28" t="str">
        <f t="shared" si="0"/>
        <v>0%</v>
      </c>
    </row>
    <row r="54" spans="2:6" x14ac:dyDescent="0.25">
      <c r="B54" s="19" t="s">
        <v>22</v>
      </c>
      <c r="C54" s="20">
        <v>10000000</v>
      </c>
      <c r="D54" s="20">
        <v>0</v>
      </c>
      <c r="E54" s="20">
        <v>0</v>
      </c>
      <c r="F54" s="28" t="str">
        <f t="shared" si="0"/>
        <v>0%</v>
      </c>
    </row>
    <row r="55" spans="2:6" x14ac:dyDescent="0.25">
      <c r="B55" s="19" t="s">
        <v>19</v>
      </c>
      <c r="C55" s="20">
        <v>2828983</v>
      </c>
      <c r="D55" s="20">
        <v>10430612</v>
      </c>
      <c r="E55" s="20">
        <v>8997051.6099999994</v>
      </c>
      <c r="F55" s="28">
        <f t="shared" si="0"/>
        <v>0.86256219769271447</v>
      </c>
    </row>
    <row r="56" spans="2:6" x14ac:dyDescent="0.25">
      <c r="B56" s="19" t="s">
        <v>20</v>
      </c>
      <c r="C56" s="20">
        <v>1224575999</v>
      </c>
      <c r="D56" s="20">
        <v>859921025</v>
      </c>
      <c r="E56" s="20">
        <v>22440258.230000004</v>
      </c>
      <c r="F56" s="28">
        <f t="shared" si="0"/>
        <v>2.6095719929629588E-2</v>
      </c>
    </row>
    <row r="57" spans="2:6" x14ac:dyDescent="0.25">
      <c r="B57" s="4" t="s">
        <v>8</v>
      </c>
      <c r="C57" s="5">
        <f>+C45+C37+C32+C19+C16+C6</f>
        <v>3586631072</v>
      </c>
      <c r="D57" s="5">
        <f>+D45+D37+D32+D19+D16+D6</f>
        <v>2778250046</v>
      </c>
      <c r="E57" s="5">
        <f>+E45+E37+E32+E19+E16+E6</f>
        <v>692313226.50999975</v>
      </c>
      <c r="F57" s="30">
        <f t="shared" si="0"/>
        <v>0.2491903950498485</v>
      </c>
    </row>
    <row r="58" spans="2:6" x14ac:dyDescent="0.25">
      <c r="B58" s="1" t="s">
        <v>29</v>
      </c>
      <c r="C58" s="25"/>
      <c r="D58" s="25"/>
      <c r="E58" s="25"/>
    </row>
    <row r="59" spans="2:6" x14ac:dyDescent="0.25">
      <c r="C59" s="25"/>
      <c r="D59" s="25"/>
      <c r="E59" s="25"/>
      <c r="F59" s="32"/>
    </row>
    <row r="60" spans="2:6" x14ac:dyDescent="0.25">
      <c r="C60" s="25"/>
      <c r="D60" s="25"/>
      <c r="E60" s="25"/>
    </row>
  </sheetData>
  <mergeCells count="1">
    <mergeCell ref="B2:F2"/>
  </mergeCells>
  <pageMargins left="0.7" right="0.7" top="0.75" bottom="0.75" header="0.3" footer="0.3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6"/>
  <sheetViews>
    <sheetView showGridLines="0" zoomScaleNormal="100" workbookViewId="0"/>
  </sheetViews>
  <sheetFormatPr baseColWidth="10" defaultRowHeight="15" x14ac:dyDescent="0.25"/>
  <cols>
    <col min="1" max="1" width="11.42578125" style="1"/>
    <col min="2" max="2" width="90.7109375" style="1" customWidth="1"/>
    <col min="3" max="4" width="12.7109375" style="1" bestFit="1" customWidth="1"/>
    <col min="5" max="5" width="14.7109375" style="1" customWidth="1"/>
    <col min="6" max="16384" width="11.42578125" style="1"/>
  </cols>
  <sheetData>
    <row r="2" spans="2:6" ht="66.75" customHeight="1" x14ac:dyDescent="0.25">
      <c r="B2" s="37" t="s">
        <v>32</v>
      </c>
      <c r="C2" s="37"/>
      <c r="D2" s="37"/>
      <c r="E2" s="37"/>
      <c r="F2" s="37"/>
    </row>
    <row r="4" spans="2:6" x14ac:dyDescent="0.25">
      <c r="B4" s="1" t="s">
        <v>27</v>
      </c>
      <c r="F4" s="1" t="s">
        <v>31</v>
      </c>
    </row>
    <row r="5" spans="2:6" ht="38.25" x14ac:dyDescent="0.25">
      <c r="B5" s="6" t="s">
        <v>9</v>
      </c>
      <c r="C5" s="6" t="s">
        <v>6</v>
      </c>
      <c r="D5" s="6" t="s">
        <v>7</v>
      </c>
      <c r="E5" s="10" t="s">
        <v>30</v>
      </c>
      <c r="F5" s="10" t="s">
        <v>10</v>
      </c>
    </row>
    <row r="6" spans="2:6" x14ac:dyDescent="0.25">
      <c r="B6" s="2" t="s">
        <v>0</v>
      </c>
      <c r="C6" s="3">
        <f>SUM(C7:C15)</f>
        <v>1085351000</v>
      </c>
      <c r="D6" s="3">
        <f>SUM(D7:D15)</f>
        <v>794223613</v>
      </c>
      <c r="E6" s="3">
        <f>SUM(E7:E15)</f>
        <v>230762747.05999988</v>
      </c>
      <c r="F6" s="26">
        <f t="shared" ref="F6:F30" si="0">IF(E6=0,"0%",+E6/D6)</f>
        <v>0.29055135516349839</v>
      </c>
    </row>
    <row r="7" spans="2:6" x14ac:dyDescent="0.25">
      <c r="B7" s="11" t="s">
        <v>11</v>
      </c>
      <c r="C7" s="12">
        <v>842891</v>
      </c>
      <c r="D7" s="12">
        <v>1142858</v>
      </c>
      <c r="E7" s="12">
        <v>361752.94</v>
      </c>
      <c r="F7" s="33">
        <f t="shared" si="0"/>
        <v>0.31653358509981117</v>
      </c>
    </row>
    <row r="8" spans="2:6" x14ac:dyDescent="0.25">
      <c r="B8" s="13" t="s">
        <v>12</v>
      </c>
      <c r="C8" s="14">
        <v>198156</v>
      </c>
      <c r="D8" s="14">
        <v>329647</v>
      </c>
      <c r="E8" s="14">
        <v>34057.53</v>
      </c>
      <c r="F8" s="34">
        <f t="shared" si="0"/>
        <v>0.10331515226894222</v>
      </c>
    </row>
    <row r="9" spans="2:6" x14ac:dyDescent="0.25">
      <c r="B9" s="13" t="s">
        <v>13</v>
      </c>
      <c r="C9" s="14">
        <v>463129</v>
      </c>
      <c r="D9" s="14">
        <v>780952</v>
      </c>
      <c r="E9" s="14">
        <v>309876.84000000008</v>
      </c>
      <c r="F9" s="34">
        <f t="shared" si="0"/>
        <v>0.3967937081920529</v>
      </c>
    </row>
    <row r="10" spans="2:6" x14ac:dyDescent="0.25">
      <c r="B10" s="13" t="s">
        <v>14</v>
      </c>
      <c r="C10" s="14">
        <v>437071</v>
      </c>
      <c r="D10" s="14">
        <v>525096</v>
      </c>
      <c r="E10" s="14">
        <v>242915.44</v>
      </c>
      <c r="F10" s="34">
        <f t="shared" si="0"/>
        <v>0.46261148437619026</v>
      </c>
    </row>
    <row r="11" spans="2:6" x14ac:dyDescent="0.25">
      <c r="B11" s="13" t="s">
        <v>15</v>
      </c>
      <c r="C11" s="14">
        <v>4074129</v>
      </c>
      <c r="D11" s="14">
        <v>4258534</v>
      </c>
      <c r="E11" s="14">
        <v>1271179.6299999999</v>
      </c>
      <c r="F11" s="34">
        <f t="shared" si="0"/>
        <v>0.2985016980021763</v>
      </c>
    </row>
    <row r="12" spans="2:6" x14ac:dyDescent="0.25">
      <c r="B12" s="13" t="s">
        <v>16</v>
      </c>
      <c r="C12" s="14">
        <v>176089</v>
      </c>
      <c r="D12" s="14">
        <v>249969</v>
      </c>
      <c r="E12" s="14">
        <v>4010</v>
      </c>
      <c r="F12" s="34">
        <f t="shared" si="0"/>
        <v>1.6041989206661625E-2</v>
      </c>
    </row>
    <row r="13" spans="2:6" x14ac:dyDescent="0.25">
      <c r="B13" s="13" t="s">
        <v>17</v>
      </c>
      <c r="C13" s="14">
        <v>158679</v>
      </c>
      <c r="D13" s="14">
        <v>161850</v>
      </c>
      <c r="E13" s="14">
        <v>37304</v>
      </c>
      <c r="F13" s="34">
        <f t="shared" si="0"/>
        <v>0.2304850169910411</v>
      </c>
    </row>
    <row r="14" spans="2:6" x14ac:dyDescent="0.25">
      <c r="B14" s="13" t="s">
        <v>19</v>
      </c>
      <c r="C14" s="14">
        <v>1059115588</v>
      </c>
      <c r="D14" s="14">
        <v>763204800</v>
      </c>
      <c r="E14" s="14">
        <v>221572060.34999987</v>
      </c>
      <c r="F14" s="34">
        <f t="shared" si="0"/>
        <v>0.29031795967478174</v>
      </c>
    </row>
    <row r="15" spans="2:6" x14ac:dyDescent="0.25">
      <c r="B15" s="13" t="s">
        <v>20</v>
      </c>
      <c r="C15" s="14">
        <v>19885268</v>
      </c>
      <c r="D15" s="14">
        <v>23569907</v>
      </c>
      <c r="E15" s="14">
        <v>6929590.330000001</v>
      </c>
      <c r="F15" s="34">
        <f t="shared" si="0"/>
        <v>0.29400159830923395</v>
      </c>
    </row>
    <row r="16" spans="2:6" x14ac:dyDescent="0.25">
      <c r="B16" s="2" t="s">
        <v>1</v>
      </c>
      <c r="C16" s="3">
        <f>SUM(C17:C18)</f>
        <v>42671000</v>
      </c>
      <c r="D16" s="3">
        <f>SUM(D17:D18)</f>
        <v>43634072</v>
      </c>
      <c r="E16" s="3">
        <f>SUM(E17:E18)</f>
        <v>17699451.650000002</v>
      </c>
      <c r="F16" s="26">
        <f t="shared" si="0"/>
        <v>0.405633736177545</v>
      </c>
    </row>
    <row r="17" spans="2:6" x14ac:dyDescent="0.25">
      <c r="B17" s="11" t="s">
        <v>19</v>
      </c>
      <c r="C17" s="12">
        <v>46000</v>
      </c>
      <c r="D17" s="12">
        <v>46000</v>
      </c>
      <c r="E17" s="12">
        <v>10204.370000000001</v>
      </c>
      <c r="F17" s="33">
        <f t="shared" si="0"/>
        <v>0.22183413043478262</v>
      </c>
    </row>
    <row r="18" spans="2:6" x14ac:dyDescent="0.25">
      <c r="B18" s="13" t="s">
        <v>20</v>
      </c>
      <c r="C18" s="14">
        <v>42625000</v>
      </c>
      <c r="D18" s="14">
        <v>43588072</v>
      </c>
      <c r="E18" s="14">
        <v>17689247.280000001</v>
      </c>
      <c r="F18" s="34">
        <f t="shared" si="0"/>
        <v>0.40582770625872144</v>
      </c>
    </row>
    <row r="19" spans="2:6" x14ac:dyDescent="0.25">
      <c r="B19" s="2" t="s">
        <v>2</v>
      </c>
      <c r="C19" s="3">
        <f>SUM(C20:C31)</f>
        <v>858000000</v>
      </c>
      <c r="D19" s="3">
        <f t="shared" ref="D19:E19" si="1">SUM(D20:D31)</f>
        <v>726511844</v>
      </c>
      <c r="E19" s="3">
        <f t="shared" si="1"/>
        <v>295175735.41999996</v>
      </c>
      <c r="F19" s="26">
        <f t="shared" si="0"/>
        <v>0.40629170447495133</v>
      </c>
    </row>
    <row r="20" spans="2:6" x14ac:dyDescent="0.25">
      <c r="B20" s="11" t="s">
        <v>11</v>
      </c>
      <c r="C20" s="12">
        <v>250113812</v>
      </c>
      <c r="D20" s="12">
        <v>224662220</v>
      </c>
      <c r="E20" s="12">
        <v>128006648.69</v>
      </c>
      <c r="F20" s="33">
        <f t="shared" si="0"/>
        <v>0.56977380838665259</v>
      </c>
    </row>
    <row r="21" spans="2:6" x14ac:dyDescent="0.25">
      <c r="B21" s="13" t="s">
        <v>12</v>
      </c>
      <c r="C21" s="14">
        <v>36417742</v>
      </c>
      <c r="D21" s="14">
        <v>34954766</v>
      </c>
      <c r="E21" s="14">
        <v>15820830.99</v>
      </c>
      <c r="F21" s="34">
        <f t="shared" si="0"/>
        <v>0.45260869404761572</v>
      </c>
    </row>
    <row r="22" spans="2:6" x14ac:dyDescent="0.25">
      <c r="B22" s="13" t="s">
        <v>13</v>
      </c>
      <c r="C22" s="14">
        <v>85243599</v>
      </c>
      <c r="D22" s="14">
        <v>80380883</v>
      </c>
      <c r="E22" s="14">
        <v>42377732.79999999</v>
      </c>
      <c r="F22" s="34">
        <f t="shared" si="0"/>
        <v>0.52721158586924188</v>
      </c>
    </row>
    <row r="23" spans="2:6" x14ac:dyDescent="0.25">
      <c r="B23" s="13" t="s">
        <v>14</v>
      </c>
      <c r="C23" s="14">
        <v>46280559</v>
      </c>
      <c r="D23" s="14">
        <v>36554561</v>
      </c>
      <c r="E23" s="14">
        <v>9550296.5800000038</v>
      </c>
      <c r="F23" s="34">
        <f t="shared" si="0"/>
        <v>0.26126142179631168</v>
      </c>
    </row>
    <row r="24" spans="2:6" x14ac:dyDescent="0.25">
      <c r="B24" s="13" t="s">
        <v>15</v>
      </c>
      <c r="C24" s="14">
        <v>22139356</v>
      </c>
      <c r="D24" s="14">
        <v>12274314</v>
      </c>
      <c r="E24" s="14">
        <v>3576596.7400000007</v>
      </c>
      <c r="F24" s="34">
        <f t="shared" si="0"/>
        <v>0.29138872771219643</v>
      </c>
    </row>
    <row r="25" spans="2:6" x14ac:dyDescent="0.25">
      <c r="B25" s="13" t="s">
        <v>16</v>
      </c>
      <c r="C25" s="14">
        <v>51949200</v>
      </c>
      <c r="D25" s="14">
        <v>47458705</v>
      </c>
      <c r="E25" s="14">
        <v>15163663.130000001</v>
      </c>
      <c r="F25" s="34">
        <f t="shared" si="0"/>
        <v>0.31951278759081186</v>
      </c>
    </row>
    <row r="26" spans="2:6" x14ac:dyDescent="0.25">
      <c r="B26" s="13" t="s">
        <v>17</v>
      </c>
      <c r="C26" s="14">
        <v>14262020</v>
      </c>
      <c r="D26" s="14">
        <v>14252854</v>
      </c>
      <c r="E26" s="14">
        <v>3155813.1599999992</v>
      </c>
      <c r="F26" s="34">
        <f t="shared" si="0"/>
        <v>0.22141622723420862</v>
      </c>
    </row>
    <row r="27" spans="2:6" x14ac:dyDescent="0.25">
      <c r="B27" s="13" t="s">
        <v>18</v>
      </c>
      <c r="C27" s="14">
        <v>16335576</v>
      </c>
      <c r="D27" s="14">
        <v>9919507</v>
      </c>
      <c r="E27" s="14">
        <v>956914.7300000001</v>
      </c>
      <c r="F27" s="34">
        <f t="shared" si="0"/>
        <v>9.6467972652269932E-2</v>
      </c>
    </row>
    <row r="28" spans="2:6" x14ac:dyDescent="0.25">
      <c r="B28" s="13" t="s">
        <v>21</v>
      </c>
      <c r="C28" s="14">
        <v>3033753</v>
      </c>
      <c r="D28" s="14">
        <v>1187226</v>
      </c>
      <c r="E28" s="14">
        <v>384733.92</v>
      </c>
      <c r="F28" s="34">
        <f t="shared" si="0"/>
        <v>0.32406123181264562</v>
      </c>
    </row>
    <row r="29" spans="2:6" x14ac:dyDescent="0.25">
      <c r="B29" s="13" t="s">
        <v>22</v>
      </c>
      <c r="C29" s="14">
        <v>2187333</v>
      </c>
      <c r="D29" s="14">
        <v>1544312</v>
      </c>
      <c r="E29" s="14">
        <v>343842.79000000004</v>
      </c>
      <c r="F29" s="34">
        <f t="shared" si="0"/>
        <v>0.22265111583669622</v>
      </c>
    </row>
    <row r="30" spans="2:6" x14ac:dyDescent="0.25">
      <c r="B30" s="13" t="s">
        <v>19</v>
      </c>
      <c r="C30" s="14">
        <v>119019149</v>
      </c>
      <c r="D30" s="14">
        <v>120451353</v>
      </c>
      <c r="E30" s="14">
        <v>46280906.54999999</v>
      </c>
      <c r="F30" s="34">
        <f t="shared" si="0"/>
        <v>0.38422903020441779</v>
      </c>
    </row>
    <row r="31" spans="2:6" x14ac:dyDescent="0.25">
      <c r="B31" s="15" t="s">
        <v>20</v>
      </c>
      <c r="C31" s="16">
        <v>211017901</v>
      </c>
      <c r="D31" s="16">
        <v>142871143</v>
      </c>
      <c r="E31" s="16">
        <v>29557755.339999992</v>
      </c>
      <c r="F31" s="35">
        <f t="shared" ref="F31:F55" si="2">IF(E31=0,"0%",+E31/D31)</f>
        <v>0.20688401253988703</v>
      </c>
    </row>
    <row r="32" spans="2:6" x14ac:dyDescent="0.25">
      <c r="B32" s="2" t="s">
        <v>3</v>
      </c>
      <c r="C32" s="3">
        <f>+SUM(C33:C34)</f>
        <v>0</v>
      </c>
      <c r="D32" s="3">
        <f t="shared" ref="D32:E32" si="3">+SUM(D33:D34)</f>
        <v>37720003</v>
      </c>
      <c r="E32" s="3">
        <f t="shared" si="3"/>
        <v>37720003</v>
      </c>
      <c r="F32" s="26">
        <f t="shared" si="2"/>
        <v>1</v>
      </c>
    </row>
    <row r="33" spans="2:6" x14ac:dyDescent="0.25">
      <c r="B33" s="11" t="s">
        <v>14</v>
      </c>
      <c r="C33" s="12">
        <v>0</v>
      </c>
      <c r="D33" s="12">
        <v>36821583</v>
      </c>
      <c r="E33" s="12">
        <v>36821583</v>
      </c>
      <c r="F33" s="33">
        <f t="shared" si="2"/>
        <v>1</v>
      </c>
    </row>
    <row r="34" spans="2:6" x14ac:dyDescent="0.25">
      <c r="B34" s="15" t="s">
        <v>15</v>
      </c>
      <c r="C34" s="16">
        <v>0</v>
      </c>
      <c r="D34" s="16">
        <v>898420</v>
      </c>
      <c r="E34" s="16">
        <v>898420</v>
      </c>
      <c r="F34" s="35">
        <f t="shared" si="2"/>
        <v>1</v>
      </c>
    </row>
    <row r="35" spans="2:6" x14ac:dyDescent="0.25">
      <c r="B35" s="2" t="s">
        <v>4</v>
      </c>
      <c r="C35" s="3">
        <f>+SUM(C36:C42)</f>
        <v>11225000</v>
      </c>
      <c r="D35" s="3">
        <f t="shared" ref="D35:E35" si="4">+SUM(D36:D42)</f>
        <v>46501721</v>
      </c>
      <c r="E35" s="3">
        <f t="shared" si="4"/>
        <v>27947146.73</v>
      </c>
      <c r="F35" s="26">
        <f t="shared" si="2"/>
        <v>0.60099166501816137</v>
      </c>
    </row>
    <row r="36" spans="2:6" x14ac:dyDescent="0.25">
      <c r="B36" s="11" t="s">
        <v>11</v>
      </c>
      <c r="C36" s="12">
        <v>777000</v>
      </c>
      <c r="D36" s="12">
        <v>24005848</v>
      </c>
      <c r="E36" s="12">
        <v>11835959</v>
      </c>
      <c r="F36" s="33">
        <f t="shared" si="2"/>
        <v>0.49304481974558867</v>
      </c>
    </row>
    <row r="37" spans="2:6" x14ac:dyDescent="0.25">
      <c r="B37" s="13" t="s">
        <v>12</v>
      </c>
      <c r="C37" s="14">
        <v>0</v>
      </c>
      <c r="D37" s="14">
        <v>364487</v>
      </c>
      <c r="E37" s="14">
        <v>131897</v>
      </c>
      <c r="F37" s="34">
        <f t="shared" si="2"/>
        <v>0.3618702450293152</v>
      </c>
    </row>
    <row r="38" spans="2:6" x14ac:dyDescent="0.25">
      <c r="B38" s="13" t="s">
        <v>13</v>
      </c>
      <c r="C38" s="14">
        <v>0</v>
      </c>
      <c r="D38" s="14">
        <v>597824</v>
      </c>
      <c r="E38" s="14">
        <v>363831</v>
      </c>
      <c r="F38" s="34">
        <f t="shared" si="2"/>
        <v>0.60859216090354351</v>
      </c>
    </row>
    <row r="39" spans="2:6" x14ac:dyDescent="0.25">
      <c r="B39" s="13" t="s">
        <v>14</v>
      </c>
      <c r="C39" s="14">
        <v>0</v>
      </c>
      <c r="D39" s="14">
        <v>134000</v>
      </c>
      <c r="E39" s="14">
        <v>106022</v>
      </c>
      <c r="F39" s="34">
        <f t="shared" si="2"/>
        <v>0.79120895522388057</v>
      </c>
    </row>
    <row r="40" spans="2:6" x14ac:dyDescent="0.25">
      <c r="B40" s="13" t="s">
        <v>17</v>
      </c>
      <c r="C40" s="14">
        <v>0</v>
      </c>
      <c r="D40" s="14">
        <v>12000</v>
      </c>
      <c r="E40" s="14">
        <v>4271.3999999999996</v>
      </c>
      <c r="F40" s="34">
        <f t="shared" si="2"/>
        <v>0.35594999999999999</v>
      </c>
    </row>
    <row r="41" spans="2:6" x14ac:dyDescent="0.25">
      <c r="B41" s="13" t="s">
        <v>19</v>
      </c>
      <c r="C41" s="14">
        <v>23000</v>
      </c>
      <c r="D41" s="14">
        <v>1753784</v>
      </c>
      <c r="E41" s="14">
        <v>1723600.36</v>
      </c>
      <c r="F41" s="34">
        <f t="shared" si="2"/>
        <v>0.98278941990575808</v>
      </c>
    </row>
    <row r="42" spans="2:6" x14ac:dyDescent="0.25">
      <c r="B42" s="13" t="s">
        <v>20</v>
      </c>
      <c r="C42" s="14">
        <v>10425000</v>
      </c>
      <c r="D42" s="14">
        <v>19633778</v>
      </c>
      <c r="E42" s="14">
        <v>13781565.970000001</v>
      </c>
      <c r="F42" s="34">
        <f t="shared" si="2"/>
        <v>0.70193143520314838</v>
      </c>
    </row>
    <row r="43" spans="2:6" x14ac:dyDescent="0.25">
      <c r="B43" s="2" t="s">
        <v>5</v>
      </c>
      <c r="C43" s="3">
        <f>+SUM(C44:C54)</f>
        <v>895883712</v>
      </c>
      <c r="D43" s="3">
        <f t="shared" ref="D43:E43" si="5">+SUM(D44:D54)</f>
        <v>569578897</v>
      </c>
      <c r="E43" s="3">
        <f t="shared" si="5"/>
        <v>37029834.460000008</v>
      </c>
      <c r="F43" s="26">
        <f t="shared" si="2"/>
        <v>6.5012651723998144E-2</v>
      </c>
    </row>
    <row r="44" spans="2:6" x14ac:dyDescent="0.25">
      <c r="B44" s="11" t="s">
        <v>11</v>
      </c>
      <c r="C44" s="12">
        <v>36020984</v>
      </c>
      <c r="D44" s="12">
        <v>10704176</v>
      </c>
      <c r="E44" s="12">
        <v>269866.38</v>
      </c>
      <c r="F44" s="33">
        <f t="shared" si="2"/>
        <v>2.5211317526916598E-2</v>
      </c>
    </row>
    <row r="45" spans="2:6" x14ac:dyDescent="0.25">
      <c r="B45" s="13" t="s">
        <v>12</v>
      </c>
      <c r="C45" s="14">
        <v>36142526</v>
      </c>
      <c r="D45" s="14">
        <v>21519834</v>
      </c>
      <c r="E45" s="14">
        <v>8164375.6600000011</v>
      </c>
      <c r="F45" s="34">
        <f t="shared" si="2"/>
        <v>0.37938841256861</v>
      </c>
    </row>
    <row r="46" spans="2:6" x14ac:dyDescent="0.25">
      <c r="B46" s="13" t="s">
        <v>13</v>
      </c>
      <c r="C46" s="14">
        <v>25000000</v>
      </c>
      <c r="D46" s="14">
        <v>13884</v>
      </c>
      <c r="E46" s="14">
        <v>5124</v>
      </c>
      <c r="F46" s="34">
        <f t="shared" si="2"/>
        <v>0.36905790838375108</v>
      </c>
    </row>
    <row r="47" spans="2:6" x14ac:dyDescent="0.25">
      <c r="B47" s="13" t="s">
        <v>14</v>
      </c>
      <c r="C47" s="14">
        <v>25000000</v>
      </c>
      <c r="D47" s="14">
        <v>454885</v>
      </c>
      <c r="E47" s="14">
        <v>76387.98</v>
      </c>
      <c r="F47" s="34">
        <f t="shared" si="2"/>
        <v>0.16792811369906679</v>
      </c>
    </row>
    <row r="48" spans="2:6" x14ac:dyDescent="0.25">
      <c r="B48" s="13" t="s">
        <v>15</v>
      </c>
      <c r="C48" s="14">
        <v>15000000</v>
      </c>
      <c r="D48" s="14">
        <v>48736</v>
      </c>
      <c r="E48" s="14">
        <v>42736</v>
      </c>
      <c r="F48" s="34">
        <f t="shared" si="2"/>
        <v>0.87688772160210116</v>
      </c>
    </row>
    <row r="49" spans="2:6" x14ac:dyDescent="0.25">
      <c r="B49" s="13" t="s">
        <v>16</v>
      </c>
      <c r="C49" s="14">
        <v>25000000</v>
      </c>
      <c r="D49" s="14">
        <v>4650</v>
      </c>
      <c r="E49" s="14">
        <v>0</v>
      </c>
      <c r="F49" s="34" t="str">
        <f t="shared" si="2"/>
        <v>0%</v>
      </c>
    </row>
    <row r="50" spans="2:6" x14ac:dyDescent="0.25">
      <c r="B50" s="13" t="s">
        <v>17</v>
      </c>
      <c r="C50" s="14">
        <v>0</v>
      </c>
      <c r="D50" s="14">
        <v>2022902</v>
      </c>
      <c r="E50" s="14">
        <v>2004851.44</v>
      </c>
      <c r="F50" s="34">
        <f t="shared" si="2"/>
        <v>0.99107689843600921</v>
      </c>
    </row>
    <row r="51" spans="2:6" x14ac:dyDescent="0.25">
      <c r="B51" s="13" t="s">
        <v>18</v>
      </c>
      <c r="C51" s="14">
        <v>0</v>
      </c>
      <c r="D51" s="14">
        <v>4580679</v>
      </c>
      <c r="E51" s="14">
        <v>0</v>
      </c>
      <c r="F51" s="34" t="str">
        <f t="shared" si="2"/>
        <v>0%</v>
      </c>
    </row>
    <row r="52" spans="2:6" x14ac:dyDescent="0.25">
      <c r="B52" s="13" t="s">
        <v>22</v>
      </c>
      <c r="C52" s="14">
        <v>10000000</v>
      </c>
      <c r="D52" s="14">
        <v>0</v>
      </c>
      <c r="E52" s="14">
        <v>0</v>
      </c>
      <c r="F52" s="34" t="str">
        <f t="shared" si="2"/>
        <v>0%</v>
      </c>
    </row>
    <row r="53" spans="2:6" x14ac:dyDescent="0.25">
      <c r="B53" s="13" t="s">
        <v>19</v>
      </c>
      <c r="C53" s="14">
        <v>0</v>
      </c>
      <c r="D53" s="14">
        <v>4602917</v>
      </c>
      <c r="E53" s="14">
        <v>4069233.77</v>
      </c>
      <c r="F53" s="34">
        <f t="shared" si="2"/>
        <v>0.88405543050200563</v>
      </c>
    </row>
    <row r="54" spans="2:6" x14ac:dyDescent="0.25">
      <c r="B54" s="13" t="s">
        <v>20</v>
      </c>
      <c r="C54" s="14">
        <v>723720202</v>
      </c>
      <c r="D54" s="14">
        <v>525626234</v>
      </c>
      <c r="E54" s="14">
        <v>22397259.230000004</v>
      </c>
      <c r="F54" s="34">
        <f t="shared" si="2"/>
        <v>4.2610619069671479E-2</v>
      </c>
    </row>
    <row r="55" spans="2:6" x14ac:dyDescent="0.25">
      <c r="B55" s="4" t="s">
        <v>8</v>
      </c>
      <c r="C55" s="5">
        <f>+C43+C35+C32+C19+C16+C6</f>
        <v>2893130712</v>
      </c>
      <c r="D55" s="5">
        <f>+D43+D35+D32+D19+D16+D6</f>
        <v>2218170150</v>
      </c>
      <c r="E55" s="5">
        <f>+E43+E35+E32+E19+E16+E6</f>
        <v>646334918.31999981</v>
      </c>
      <c r="F55" s="30">
        <f t="shared" si="2"/>
        <v>0.29138202870505664</v>
      </c>
    </row>
    <row r="56" spans="2:6" x14ac:dyDescent="0.25">
      <c r="B56" s="1" t="s">
        <v>29</v>
      </c>
      <c r="C56" s="9"/>
      <c r="D56" s="9"/>
      <c r="E56" s="9"/>
    </row>
  </sheetData>
  <mergeCells count="1">
    <mergeCell ref="B2:F2"/>
  </mergeCells>
  <pageMargins left="0.7" right="0.7" top="0.75" bottom="0.75" header="0.3" footer="0.3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4"/>
  <sheetViews>
    <sheetView showGridLines="0" zoomScaleNormal="100" workbookViewId="0"/>
  </sheetViews>
  <sheetFormatPr baseColWidth="10" defaultRowHeight="15" x14ac:dyDescent="0.25"/>
  <cols>
    <col min="2" max="2" width="90.7109375" customWidth="1"/>
    <col min="5" max="5" width="14.7109375" customWidth="1"/>
  </cols>
  <sheetData>
    <row r="2" spans="2:6" ht="52.5" customHeight="1" x14ac:dyDescent="0.25">
      <c r="B2" s="37" t="s">
        <v>32</v>
      </c>
      <c r="C2" s="37"/>
      <c r="D2" s="37"/>
      <c r="E2" s="37"/>
      <c r="F2" s="37"/>
    </row>
    <row r="4" spans="2:6" x14ac:dyDescent="0.25">
      <c r="B4" t="s">
        <v>26</v>
      </c>
      <c r="F4" t="s">
        <v>31</v>
      </c>
    </row>
    <row r="5" spans="2:6" ht="38.25" x14ac:dyDescent="0.25">
      <c r="B5" s="6" t="s">
        <v>9</v>
      </c>
      <c r="C5" s="6" t="s">
        <v>6</v>
      </c>
      <c r="D5" s="6" t="s">
        <v>7</v>
      </c>
      <c r="E5" s="10" t="s">
        <v>30</v>
      </c>
      <c r="F5" s="10" t="s">
        <v>10</v>
      </c>
    </row>
    <row r="6" spans="2:6" x14ac:dyDescent="0.25">
      <c r="B6" s="2" t="s">
        <v>0</v>
      </c>
      <c r="C6" s="3">
        <f>SUM(C7:C7)</f>
        <v>200000</v>
      </c>
      <c r="D6" s="3">
        <f>SUM(D7:D7)</f>
        <v>200000</v>
      </c>
      <c r="E6" s="3">
        <f>SUM(E7:E7)</f>
        <v>22890</v>
      </c>
      <c r="F6" s="26">
        <f t="shared" ref="F6:F33" si="0">IF(E6=0,"0%",+E6/D6)</f>
        <v>0.11445</v>
      </c>
    </row>
    <row r="7" spans="2:6" x14ac:dyDescent="0.25">
      <c r="B7" s="36" t="s">
        <v>20</v>
      </c>
      <c r="C7" s="12">
        <v>200000</v>
      </c>
      <c r="D7" s="12">
        <v>200000</v>
      </c>
      <c r="E7" s="12">
        <v>22890</v>
      </c>
      <c r="F7" s="38">
        <f t="shared" si="0"/>
        <v>0.11445</v>
      </c>
    </row>
    <row r="8" spans="2:6" x14ac:dyDescent="0.25">
      <c r="B8" s="2" t="s">
        <v>1</v>
      </c>
      <c r="C8" s="3">
        <f>SUM(C9:C9)</f>
        <v>850000</v>
      </c>
      <c r="D8" s="3">
        <f>SUM(D9:D9)</f>
        <v>850000</v>
      </c>
      <c r="E8" s="3">
        <f>SUM(E9:E9)</f>
        <v>104296.5</v>
      </c>
      <c r="F8" s="26">
        <f t="shared" si="0"/>
        <v>0.12270176470588236</v>
      </c>
    </row>
    <row r="9" spans="2:6" x14ac:dyDescent="0.25">
      <c r="B9" s="36" t="s">
        <v>19</v>
      </c>
      <c r="C9" s="12">
        <v>850000</v>
      </c>
      <c r="D9" s="12">
        <v>850000</v>
      </c>
      <c r="E9" s="12">
        <v>104296.5</v>
      </c>
      <c r="F9" s="38">
        <f t="shared" si="0"/>
        <v>0.12270176470588236</v>
      </c>
    </row>
    <row r="10" spans="2:6" x14ac:dyDescent="0.25">
      <c r="B10" s="2" t="s">
        <v>2</v>
      </c>
      <c r="C10" s="3">
        <f>+SUM(C11:C21)</f>
        <v>55553676</v>
      </c>
      <c r="D10" s="3">
        <f t="shared" ref="D10:E10" si="1">+SUM(D11:D21)</f>
        <v>76695916</v>
      </c>
      <c r="E10" s="3">
        <f t="shared" si="1"/>
        <v>34966977.369999997</v>
      </c>
      <c r="F10" s="26">
        <f t="shared" si="0"/>
        <v>0.45591707086463373</v>
      </c>
    </row>
    <row r="11" spans="2:6" x14ac:dyDescent="0.25">
      <c r="B11" s="11" t="s">
        <v>11</v>
      </c>
      <c r="C11" s="12">
        <v>6000</v>
      </c>
      <c r="D11" s="12">
        <v>313118</v>
      </c>
      <c r="E11" s="12">
        <v>50494</v>
      </c>
      <c r="F11" s="38">
        <f t="shared" si="0"/>
        <v>0.16126188848932352</v>
      </c>
    </row>
    <row r="12" spans="2:6" x14ac:dyDescent="0.25">
      <c r="B12" s="13" t="s">
        <v>12</v>
      </c>
      <c r="C12" s="14">
        <v>7500</v>
      </c>
      <c r="D12" s="14">
        <v>179308</v>
      </c>
      <c r="E12" s="14">
        <v>5500</v>
      </c>
      <c r="F12" s="39">
        <f t="shared" si="0"/>
        <v>3.0673478037789723E-2</v>
      </c>
    </row>
    <row r="13" spans="2:6" x14ac:dyDescent="0.25">
      <c r="B13" s="13" t="s">
        <v>13</v>
      </c>
      <c r="C13" s="14">
        <v>4500</v>
      </c>
      <c r="D13" s="14">
        <v>222498</v>
      </c>
      <c r="E13" s="14">
        <v>3500</v>
      </c>
      <c r="F13" s="39">
        <f t="shared" si="0"/>
        <v>1.5730478476211021E-2</v>
      </c>
    </row>
    <row r="14" spans="2:6" x14ac:dyDescent="0.25">
      <c r="B14" s="13" t="s">
        <v>14</v>
      </c>
      <c r="C14" s="14">
        <v>6000</v>
      </c>
      <c r="D14" s="14">
        <v>12085320</v>
      </c>
      <c r="E14" s="14">
        <v>9880838.2699999996</v>
      </c>
      <c r="F14" s="39">
        <f t="shared" si="0"/>
        <v>0.81759012338936821</v>
      </c>
    </row>
    <row r="15" spans="2:6" x14ac:dyDescent="0.25">
      <c r="B15" s="13" t="s">
        <v>15</v>
      </c>
      <c r="C15" s="14">
        <v>4500</v>
      </c>
      <c r="D15" s="14">
        <v>196510</v>
      </c>
      <c r="E15" s="14">
        <v>11000</v>
      </c>
      <c r="F15" s="39">
        <f t="shared" si="0"/>
        <v>5.5976795074042032E-2</v>
      </c>
    </row>
    <row r="16" spans="2:6" x14ac:dyDescent="0.25">
      <c r="B16" s="13" t="s">
        <v>16</v>
      </c>
      <c r="C16" s="14">
        <v>4500</v>
      </c>
      <c r="D16" s="14">
        <v>15304</v>
      </c>
      <c r="E16" s="14">
        <v>13000</v>
      </c>
      <c r="F16" s="39">
        <f t="shared" si="0"/>
        <v>0.84945112388917932</v>
      </c>
    </row>
    <row r="17" spans="2:6" x14ac:dyDescent="0.25">
      <c r="B17" s="13" t="s">
        <v>17</v>
      </c>
      <c r="C17" s="14">
        <v>3000</v>
      </c>
      <c r="D17" s="14">
        <v>98833</v>
      </c>
      <c r="E17" s="14">
        <v>7000</v>
      </c>
      <c r="F17" s="39">
        <f t="shared" si="0"/>
        <v>7.0826545789361858E-2</v>
      </c>
    </row>
    <row r="18" spans="2:6" x14ac:dyDescent="0.25">
      <c r="B18" s="13" t="s">
        <v>21</v>
      </c>
      <c r="C18" s="14">
        <v>1500</v>
      </c>
      <c r="D18" s="14">
        <v>26500</v>
      </c>
      <c r="E18" s="14">
        <v>3500</v>
      </c>
      <c r="F18" s="39">
        <f t="shared" si="0"/>
        <v>0.13207547169811321</v>
      </c>
    </row>
    <row r="19" spans="2:6" x14ac:dyDescent="0.25">
      <c r="B19" s="13" t="s">
        <v>22</v>
      </c>
      <c r="C19" s="14">
        <v>3000</v>
      </c>
      <c r="D19" s="14">
        <v>8500</v>
      </c>
      <c r="E19" s="14">
        <v>6498</v>
      </c>
      <c r="F19" s="39">
        <f t="shared" si="0"/>
        <v>0.76447058823529412</v>
      </c>
    </row>
    <row r="20" spans="2:6" x14ac:dyDescent="0.25">
      <c r="B20" s="13" t="s">
        <v>19</v>
      </c>
      <c r="C20" s="14">
        <v>14855545</v>
      </c>
      <c r="D20" s="14">
        <v>27818387</v>
      </c>
      <c r="E20" s="14">
        <v>10539181.16</v>
      </c>
      <c r="F20" s="39">
        <f t="shared" si="0"/>
        <v>0.3788566590866681</v>
      </c>
    </row>
    <row r="21" spans="2:6" x14ac:dyDescent="0.25">
      <c r="B21" s="15" t="s">
        <v>20</v>
      </c>
      <c r="C21" s="16">
        <v>40657631</v>
      </c>
      <c r="D21" s="16">
        <v>35731638</v>
      </c>
      <c r="E21" s="16">
        <v>14446465.939999999</v>
      </c>
      <c r="F21" s="40">
        <f t="shared" si="0"/>
        <v>0.40430460926532391</v>
      </c>
    </row>
    <row r="22" spans="2:6" x14ac:dyDescent="0.25">
      <c r="B22" s="2" t="s">
        <v>23</v>
      </c>
      <c r="C22" s="3">
        <f>SUM(C23:C23)</f>
        <v>0</v>
      </c>
      <c r="D22" s="3">
        <f>SUM(D23:D23)</f>
        <v>6564603</v>
      </c>
      <c r="E22" s="3">
        <f>SUM(E23:E23)</f>
        <v>3092067</v>
      </c>
      <c r="F22" s="26">
        <f t="shared" si="0"/>
        <v>0.47102117218665013</v>
      </c>
    </row>
    <row r="23" spans="2:6" x14ac:dyDescent="0.25">
      <c r="B23" s="36" t="s">
        <v>19</v>
      </c>
      <c r="C23" s="12">
        <v>0</v>
      </c>
      <c r="D23" s="12">
        <v>6564603</v>
      </c>
      <c r="E23" s="12">
        <v>3092067</v>
      </c>
      <c r="F23" s="38">
        <f t="shared" si="0"/>
        <v>0.47102117218665013</v>
      </c>
    </row>
    <row r="24" spans="2:6" x14ac:dyDescent="0.25">
      <c r="B24" s="2" t="s">
        <v>4</v>
      </c>
      <c r="C24" s="3">
        <f>+SUM(C25:C27)</f>
        <v>2898783</v>
      </c>
      <c r="D24" s="3">
        <f>+SUM(D25:D27)</f>
        <v>3698748</v>
      </c>
      <c r="E24" s="3">
        <f>+SUM(E25:E27)</f>
        <v>2762685.48</v>
      </c>
      <c r="F24" s="26">
        <f t="shared" si="0"/>
        <v>0.74692449445055464</v>
      </c>
    </row>
    <row r="25" spans="2:6" x14ac:dyDescent="0.25">
      <c r="B25" s="11" t="s">
        <v>14</v>
      </c>
      <c r="C25" s="12">
        <v>0</v>
      </c>
      <c r="D25" s="12">
        <v>1888987</v>
      </c>
      <c r="E25" s="12">
        <v>1597627</v>
      </c>
      <c r="F25" s="38">
        <f t="shared" si="0"/>
        <v>0.84575859971508538</v>
      </c>
    </row>
    <row r="26" spans="2:6" x14ac:dyDescent="0.25">
      <c r="B26" s="43" t="s">
        <v>19</v>
      </c>
      <c r="C26" s="44">
        <v>2605453</v>
      </c>
      <c r="D26" s="44">
        <v>1532449</v>
      </c>
      <c r="E26" s="44">
        <v>1165058.48</v>
      </c>
      <c r="F26" s="45">
        <f t="shared" si="0"/>
        <v>0.76025921906699667</v>
      </c>
    </row>
    <row r="27" spans="2:6" x14ac:dyDescent="0.25">
      <c r="B27" s="13" t="s">
        <v>20</v>
      </c>
      <c r="C27" s="14">
        <v>293330</v>
      </c>
      <c r="D27" s="14">
        <v>277312</v>
      </c>
      <c r="E27" s="14">
        <v>0</v>
      </c>
      <c r="F27" s="39" t="str">
        <f t="shared" si="0"/>
        <v>0%</v>
      </c>
    </row>
    <row r="28" spans="2:6" x14ac:dyDescent="0.25">
      <c r="B28" s="2" t="s">
        <v>5</v>
      </c>
      <c r="C28" s="3">
        <f>+SUM(C29:C32)</f>
        <v>3283023</v>
      </c>
      <c r="D28" s="3">
        <f>+SUM(D29:D32)</f>
        <v>5963466</v>
      </c>
      <c r="E28" s="3">
        <f>+SUM(E29:E32)</f>
        <v>4986229.34</v>
      </c>
      <c r="F28" s="26">
        <f t="shared" si="0"/>
        <v>0.83612941534335905</v>
      </c>
    </row>
    <row r="29" spans="2:6" x14ac:dyDescent="0.25">
      <c r="B29" s="11" t="s">
        <v>12</v>
      </c>
      <c r="C29" s="12">
        <v>0</v>
      </c>
      <c r="D29" s="12">
        <v>35000</v>
      </c>
      <c r="E29" s="12">
        <v>0</v>
      </c>
      <c r="F29" s="38" t="str">
        <f t="shared" si="0"/>
        <v>0%</v>
      </c>
    </row>
    <row r="30" spans="2:6" x14ac:dyDescent="0.25">
      <c r="B30" s="13" t="s">
        <v>17</v>
      </c>
      <c r="C30" s="14">
        <v>0</v>
      </c>
      <c r="D30" s="14">
        <v>15413</v>
      </c>
      <c r="E30" s="14">
        <v>15412.5</v>
      </c>
      <c r="F30" s="39">
        <f t="shared" si="0"/>
        <v>0.99996755985207297</v>
      </c>
    </row>
    <row r="31" spans="2:6" x14ac:dyDescent="0.25">
      <c r="B31" s="13" t="s">
        <v>19</v>
      </c>
      <c r="C31" s="14">
        <v>2828983</v>
      </c>
      <c r="D31" s="14">
        <v>5827695</v>
      </c>
      <c r="E31" s="14">
        <v>4927817.84</v>
      </c>
      <c r="F31" s="39">
        <f t="shared" si="0"/>
        <v>0.84558609192828382</v>
      </c>
    </row>
    <row r="32" spans="2:6" x14ac:dyDescent="0.25">
      <c r="B32" s="13" t="s">
        <v>20</v>
      </c>
      <c r="C32" s="14">
        <v>454040</v>
      </c>
      <c r="D32" s="14">
        <v>85358</v>
      </c>
      <c r="E32" s="14">
        <v>42999</v>
      </c>
      <c r="F32" s="39">
        <f t="shared" si="0"/>
        <v>0.50374891632887364</v>
      </c>
    </row>
    <row r="33" spans="2:6" x14ac:dyDescent="0.25">
      <c r="B33" s="4" t="s">
        <v>8</v>
      </c>
      <c r="C33" s="5">
        <f>+C28+C24+C10+C8+C6+C22</f>
        <v>62785482</v>
      </c>
      <c r="D33" s="5">
        <f t="shared" ref="D33:E33" si="2">+D28+D24+D10+D8+D6+D22</f>
        <v>93972733</v>
      </c>
      <c r="E33" s="5">
        <f t="shared" si="2"/>
        <v>45935145.689999998</v>
      </c>
      <c r="F33" s="30">
        <f t="shared" si="0"/>
        <v>0.4888135549915314</v>
      </c>
    </row>
    <row r="34" spans="2:6" x14ac:dyDescent="0.25">
      <c r="B34" s="1" t="s">
        <v>29</v>
      </c>
    </row>
  </sheetData>
  <mergeCells count="1">
    <mergeCell ref="B2:F2"/>
  </mergeCells>
  <pageMargins left="0.7" right="0.7" top="0.75" bottom="0.75" header="0.3" footer="0.3"/>
  <pageSetup paperSize="9"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1"/>
  <sheetViews>
    <sheetView showGridLines="0" zoomScaleNormal="100" workbookViewId="0"/>
  </sheetViews>
  <sheetFormatPr baseColWidth="10" defaultRowHeight="15" x14ac:dyDescent="0.25"/>
  <cols>
    <col min="2" max="2" width="90.7109375" customWidth="1"/>
    <col min="5" max="5" width="14.7109375" customWidth="1"/>
  </cols>
  <sheetData>
    <row r="2" spans="2:6" ht="70.5" customHeight="1" x14ac:dyDescent="0.25">
      <c r="B2" s="37" t="s">
        <v>32</v>
      </c>
      <c r="C2" s="37"/>
      <c r="D2" s="37"/>
      <c r="E2" s="37"/>
      <c r="F2" s="37"/>
    </row>
    <row r="4" spans="2:6" x14ac:dyDescent="0.25">
      <c r="B4" t="s">
        <v>25</v>
      </c>
      <c r="F4" t="s">
        <v>31</v>
      </c>
    </row>
    <row r="5" spans="2:6" ht="38.25" x14ac:dyDescent="0.25">
      <c r="B5" s="6" t="s">
        <v>9</v>
      </c>
      <c r="C5" s="6" t="s">
        <v>6</v>
      </c>
      <c r="D5" s="6" t="s">
        <v>7</v>
      </c>
      <c r="E5" s="10" t="s">
        <v>30</v>
      </c>
      <c r="F5" s="10" t="s">
        <v>10</v>
      </c>
    </row>
    <row r="6" spans="2:6" x14ac:dyDescent="0.25">
      <c r="B6" s="2" t="s">
        <v>23</v>
      </c>
      <c r="C6" s="3">
        <f>+SUM(C7)</f>
        <v>130313121</v>
      </c>
      <c r="D6" s="3">
        <f t="shared" ref="D6:E6" si="0">+SUM(D7)</f>
        <v>130313121</v>
      </c>
      <c r="E6" s="3">
        <f t="shared" si="0"/>
        <v>0</v>
      </c>
      <c r="F6" s="26" t="str">
        <f t="shared" ref="F6:F10" si="1">IF(E6=0,"0%",+E6/D6)</f>
        <v>0%</v>
      </c>
    </row>
    <row r="7" spans="2:6" x14ac:dyDescent="0.25">
      <c r="B7" s="11" t="s">
        <v>17</v>
      </c>
      <c r="C7" s="12">
        <v>130313121</v>
      </c>
      <c r="D7" s="12">
        <v>130313121</v>
      </c>
      <c r="E7" s="12">
        <v>0</v>
      </c>
      <c r="F7" s="41" t="str">
        <f t="shared" si="1"/>
        <v>0%</v>
      </c>
    </row>
    <row r="8" spans="2:6" x14ac:dyDescent="0.25">
      <c r="B8" s="2" t="s">
        <v>5</v>
      </c>
      <c r="C8" s="3">
        <f>+SUM(C9)</f>
        <v>500401757</v>
      </c>
      <c r="D8" s="3">
        <f t="shared" ref="D8" si="2">+SUM(D9)</f>
        <v>334209433</v>
      </c>
      <c r="E8" s="3">
        <f t="shared" ref="E8" si="3">+SUM(E9)</f>
        <v>0</v>
      </c>
      <c r="F8" s="26" t="str">
        <f t="shared" ref="F8" si="4">IF(E8=0,"0%",+E8/D8)</f>
        <v>0%</v>
      </c>
    </row>
    <row r="9" spans="2:6" x14ac:dyDescent="0.25">
      <c r="B9" s="15" t="s">
        <v>20</v>
      </c>
      <c r="C9" s="16">
        <v>500401757</v>
      </c>
      <c r="D9" s="16">
        <v>334209433</v>
      </c>
      <c r="E9" s="16">
        <v>0</v>
      </c>
      <c r="F9" s="42" t="str">
        <f t="shared" si="1"/>
        <v>0%</v>
      </c>
    </row>
    <row r="10" spans="2:6" x14ac:dyDescent="0.25">
      <c r="B10" s="4" t="s">
        <v>8</v>
      </c>
      <c r="C10" s="5">
        <f>+C6+C8</f>
        <v>630714878</v>
      </c>
      <c r="D10" s="5">
        <f t="shared" ref="D10:E10" si="5">+D6+D8</f>
        <v>464522554</v>
      </c>
      <c r="E10" s="5">
        <f t="shared" si="5"/>
        <v>0</v>
      </c>
      <c r="F10" s="30" t="str">
        <f t="shared" si="1"/>
        <v>0%</v>
      </c>
    </row>
    <row r="11" spans="2:6" x14ac:dyDescent="0.25">
      <c r="B11" s="1" t="s">
        <v>29</v>
      </c>
    </row>
  </sheetData>
  <mergeCells count="1">
    <mergeCell ref="B2:F2"/>
  </mergeCells>
  <pageMargins left="0.7" right="0.7" top="0.75" bottom="0.75" header="0.3" footer="0.3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2"/>
  <sheetViews>
    <sheetView showGridLines="0" zoomScaleNormal="100" workbookViewId="0"/>
  </sheetViews>
  <sheetFormatPr baseColWidth="10" defaultRowHeight="15" x14ac:dyDescent="0.25"/>
  <cols>
    <col min="2" max="2" width="90.7109375" customWidth="1"/>
    <col min="5" max="5" width="14.7109375" customWidth="1"/>
  </cols>
  <sheetData>
    <row r="2" spans="2:6" ht="60" customHeight="1" x14ac:dyDescent="0.25">
      <c r="B2" s="37" t="s">
        <v>32</v>
      </c>
      <c r="C2" s="37"/>
      <c r="D2" s="37"/>
      <c r="E2" s="37"/>
      <c r="F2" s="37"/>
    </row>
    <row r="4" spans="2:6" x14ac:dyDescent="0.25">
      <c r="B4" t="s">
        <v>24</v>
      </c>
      <c r="F4" t="s">
        <v>31</v>
      </c>
    </row>
    <row r="5" spans="2:6" ht="38.25" x14ac:dyDescent="0.25">
      <c r="B5" s="6" t="s">
        <v>9</v>
      </c>
      <c r="C5" s="6" t="s">
        <v>6</v>
      </c>
      <c r="D5" s="6" t="s">
        <v>7</v>
      </c>
      <c r="E5" s="10" t="s">
        <v>30</v>
      </c>
      <c r="F5" s="10" t="s">
        <v>10</v>
      </c>
    </row>
    <row r="6" spans="2:6" x14ac:dyDescent="0.25">
      <c r="B6" s="2" t="s">
        <v>2</v>
      </c>
      <c r="C6" s="3">
        <f>SUM(C7:C8)</f>
        <v>0</v>
      </c>
      <c r="D6" s="3">
        <f>SUM(D7:D8)</f>
        <v>866746</v>
      </c>
      <c r="E6" s="3">
        <f>SUM(E7:E8)</f>
        <v>27750</v>
      </c>
      <c r="F6" s="26">
        <f t="shared" ref="F6:F11" si="0">IF(E6=0,"0%",+E6/D6)</f>
        <v>3.2016300046380369E-2</v>
      </c>
    </row>
    <row r="7" spans="2:6" x14ac:dyDescent="0.25">
      <c r="B7" s="23" t="s">
        <v>13</v>
      </c>
      <c r="C7" s="12">
        <v>0</v>
      </c>
      <c r="D7" s="12">
        <v>27750</v>
      </c>
      <c r="E7" s="12">
        <v>27750</v>
      </c>
      <c r="F7" s="38">
        <f t="shared" si="0"/>
        <v>1</v>
      </c>
    </row>
    <row r="8" spans="2:6" x14ac:dyDescent="0.25">
      <c r="B8" s="24" t="s">
        <v>20</v>
      </c>
      <c r="C8" s="14">
        <v>0</v>
      </c>
      <c r="D8" s="14">
        <v>838996</v>
      </c>
      <c r="E8" s="14">
        <v>0</v>
      </c>
      <c r="F8" s="39" t="str">
        <f t="shared" si="0"/>
        <v>0%</v>
      </c>
    </row>
    <row r="9" spans="2:6" x14ac:dyDescent="0.25">
      <c r="B9" s="2" t="s">
        <v>5</v>
      </c>
      <c r="C9" s="3">
        <f>SUM(C10:C10)</f>
        <v>0</v>
      </c>
      <c r="D9" s="3">
        <f>SUM(D10:D10)</f>
        <v>717863</v>
      </c>
      <c r="E9" s="3">
        <f>SUM(E10:E10)</f>
        <v>15412.5</v>
      </c>
      <c r="F9" s="26">
        <f t="shared" si="0"/>
        <v>2.1469974075833412E-2</v>
      </c>
    </row>
    <row r="10" spans="2:6" x14ac:dyDescent="0.25">
      <c r="B10" s="23" t="s">
        <v>17</v>
      </c>
      <c r="C10" s="12">
        <v>0</v>
      </c>
      <c r="D10" s="12">
        <v>717863</v>
      </c>
      <c r="E10" s="12">
        <v>15412.5</v>
      </c>
      <c r="F10" s="38">
        <f t="shared" si="0"/>
        <v>2.1469974075833412E-2</v>
      </c>
    </row>
    <row r="11" spans="2:6" x14ac:dyDescent="0.25">
      <c r="B11" s="4" t="s">
        <v>8</v>
      </c>
      <c r="C11" s="5">
        <f>+C9+C6</f>
        <v>0</v>
      </c>
      <c r="D11" s="5">
        <f>+D9+D6</f>
        <v>1584609</v>
      </c>
      <c r="E11" s="5">
        <f>+E9+E6</f>
        <v>43162.5</v>
      </c>
      <c r="F11" s="46">
        <f t="shared" si="0"/>
        <v>2.723858062146561E-2</v>
      </c>
    </row>
    <row r="12" spans="2:6" x14ac:dyDescent="0.25">
      <c r="B12" s="1" t="s">
        <v>29</v>
      </c>
    </row>
  </sheetData>
  <mergeCells count="1">
    <mergeCell ref="B2:F2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TODA FUENTE</vt:lpstr>
      <vt:lpstr>RO</vt:lpstr>
      <vt:lpstr>RDR</vt:lpstr>
      <vt:lpstr>ROOC</vt:lpstr>
      <vt:lpstr>DYT</vt:lpstr>
      <vt:lpstr>DYT!Área_de_impresión</vt:lpstr>
      <vt:lpstr>RDR!Área_de_impresión</vt:lpstr>
      <vt:lpstr>RO!Área_de_impresión</vt:lpstr>
      <vt:lpstr>ROOC!Área_de_impresión</vt:lpstr>
      <vt:lpstr>'TODA FUENTE'!Área_de_impresión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VICENTE GALLO</dc:creator>
  <cp:lastModifiedBy>DAMIAN VICENTE GALLO</cp:lastModifiedBy>
  <cp:lastPrinted>2014-05-15T18:09:35Z</cp:lastPrinted>
  <dcterms:created xsi:type="dcterms:W3CDTF">2013-07-12T22:51:31Z</dcterms:created>
  <dcterms:modified xsi:type="dcterms:W3CDTF">2016-06-13T16:50:08Z</dcterms:modified>
</cp:coreProperties>
</file>