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co C\DVICENTE\MINSA\2016\1.- INFORMACION A COMUNICACIONES\PpR_Pliego 2016\07_Julio 2016\"/>
    </mc:Choice>
  </mc:AlternateContent>
  <bookViews>
    <workbookView xWindow="120" yWindow="135" windowWidth="18915" windowHeight="11310"/>
  </bookViews>
  <sheets>
    <sheet name="TODA FUENTE" sheetId="1" r:id="rId1"/>
    <sheet name="RO" sheetId="2" r:id="rId2"/>
    <sheet name="RDR" sheetId="3" r:id="rId3"/>
    <sheet name="ROOC" sheetId="4" r:id="rId4"/>
    <sheet name="DYT" sheetId="5" r:id="rId5"/>
    <sheet name="RD" sheetId="6" state="hidden" r:id="rId6"/>
  </sheets>
  <definedNames>
    <definedName name="_xlnm.Print_Area" localSheetId="4">DYT!$B$5:$F$15</definedName>
    <definedName name="_xlnm.Print_Area" localSheetId="5">RD!$B$5:$F$12</definedName>
    <definedName name="_xlnm.Print_Area" localSheetId="2">RDR!$B$5:$F$38</definedName>
    <definedName name="_xlnm.Print_Area" localSheetId="1">RO!$B$5:$F$62</definedName>
    <definedName name="_xlnm.Print_Area" localSheetId="3">ROOC!$B$5:$F$14</definedName>
    <definedName name="_xlnm.Print_Area" localSheetId="0">'TODA FUENTE'!$B$5:$F$63</definedName>
  </definedNames>
  <calcPr calcId="152511"/>
</workbook>
</file>

<file path=xl/calcChain.xml><?xml version="1.0" encoding="utf-8"?>
<calcChain xmlns="http://schemas.openxmlformats.org/spreadsheetml/2006/main">
  <c r="E11" i="4" l="1"/>
  <c r="D11" i="4"/>
  <c r="C11" i="4"/>
  <c r="C13" i="4" s="1"/>
  <c r="E9" i="4"/>
  <c r="D9" i="4"/>
  <c r="D13" i="4" s="1"/>
  <c r="C9" i="4"/>
  <c r="F30" i="3"/>
  <c r="E25" i="3"/>
  <c r="D25" i="3"/>
  <c r="C25" i="3"/>
  <c r="F26" i="3"/>
  <c r="F44" i="2"/>
  <c r="F38" i="2"/>
  <c r="F37" i="2"/>
  <c r="F39" i="1"/>
  <c r="F38" i="1"/>
  <c r="F37" i="1"/>
  <c r="F44" i="1"/>
  <c r="F10" i="6"/>
  <c r="F13" i="5"/>
  <c r="F11" i="5"/>
  <c r="F10" i="5"/>
  <c r="F12" i="4"/>
  <c r="F10" i="4"/>
  <c r="F36" i="3"/>
  <c r="F35" i="3"/>
  <c r="F34" i="3"/>
  <c r="F33" i="3"/>
  <c r="F31" i="3"/>
  <c r="F29" i="3"/>
  <c r="F27" i="3"/>
  <c r="F24" i="3"/>
  <c r="F23" i="3"/>
  <c r="F22" i="3"/>
  <c r="F21" i="3"/>
  <c r="F20" i="3"/>
  <c r="F19" i="3"/>
  <c r="F18" i="3"/>
  <c r="F17" i="3"/>
  <c r="F16" i="3"/>
  <c r="F15" i="3"/>
  <c r="F14" i="3"/>
  <c r="F12" i="3"/>
  <c r="F10" i="3"/>
  <c r="E13" i="4" l="1"/>
  <c r="C22" i="1"/>
  <c r="D22" i="1"/>
  <c r="E22" i="1"/>
  <c r="C12" i="5" l="1"/>
  <c r="D12" i="5"/>
  <c r="E12" i="5"/>
  <c r="F12" i="5" s="1"/>
  <c r="F54" i="2" l="1"/>
  <c r="F55" i="1"/>
  <c r="F25" i="3" l="1"/>
  <c r="F39" i="2"/>
  <c r="F36" i="2"/>
  <c r="E35" i="2"/>
  <c r="D35" i="2"/>
  <c r="C35" i="2"/>
  <c r="F40" i="1"/>
  <c r="E35" i="1"/>
  <c r="D35" i="1"/>
  <c r="C35" i="1"/>
  <c r="E11" i="6" l="1"/>
  <c r="F11" i="6" s="1"/>
  <c r="D11" i="6"/>
  <c r="C11" i="6"/>
  <c r="E9" i="6"/>
  <c r="F9" i="6" s="1"/>
  <c r="D9" i="6"/>
  <c r="C9" i="6"/>
  <c r="C49" i="2"/>
  <c r="F45" i="2"/>
  <c r="D49" i="2"/>
  <c r="F30" i="2"/>
  <c r="F60" i="2" l="1"/>
  <c r="F59" i="2"/>
  <c r="F58" i="2"/>
  <c r="F57" i="2"/>
  <c r="F56" i="2"/>
  <c r="F55" i="2"/>
  <c r="F53" i="2"/>
  <c r="F52" i="2"/>
  <c r="F51" i="2"/>
  <c r="F50" i="2"/>
  <c r="F48" i="2"/>
  <c r="F47" i="2"/>
  <c r="F46" i="2"/>
  <c r="F43" i="2"/>
  <c r="F42" i="2"/>
  <c r="F41" i="2"/>
  <c r="F34" i="2"/>
  <c r="F33" i="2"/>
  <c r="F32" i="2"/>
  <c r="F31" i="2"/>
  <c r="F29" i="2"/>
  <c r="F28" i="2"/>
  <c r="F27" i="2"/>
  <c r="F26" i="2"/>
  <c r="F25" i="2"/>
  <c r="F24" i="2"/>
  <c r="F23" i="2"/>
  <c r="F21" i="2"/>
  <c r="F20" i="2"/>
  <c r="F18" i="2"/>
  <c r="F17" i="2"/>
  <c r="F16" i="2"/>
  <c r="F15" i="2"/>
  <c r="F14" i="2"/>
  <c r="F13" i="2"/>
  <c r="F12" i="2"/>
  <c r="F11" i="2"/>
  <c r="F10" i="2"/>
  <c r="F61" i="1"/>
  <c r="F60" i="1"/>
  <c r="F59" i="1"/>
  <c r="F58" i="1"/>
  <c r="F57" i="1"/>
  <c r="F56" i="1"/>
  <c r="F54" i="1"/>
  <c r="F53" i="1"/>
  <c r="F52" i="1"/>
  <c r="F51" i="1"/>
  <c r="F49" i="1"/>
  <c r="F48" i="1"/>
  <c r="F47" i="1"/>
  <c r="F46" i="1"/>
  <c r="F45" i="1"/>
  <c r="F43" i="1"/>
  <c r="F42" i="1"/>
  <c r="F36" i="1"/>
  <c r="F34" i="1"/>
  <c r="F33" i="1"/>
  <c r="F32" i="1"/>
  <c r="F31" i="1"/>
  <c r="F30" i="1"/>
  <c r="F29" i="1"/>
  <c r="F28" i="1"/>
  <c r="F27" i="1"/>
  <c r="F26" i="1"/>
  <c r="F25" i="1"/>
  <c r="F24" i="1"/>
  <c r="F23" i="1"/>
  <c r="F21" i="1"/>
  <c r="F20" i="1"/>
  <c r="F18" i="1"/>
  <c r="F17" i="1"/>
  <c r="F16" i="1"/>
  <c r="F15" i="1"/>
  <c r="F14" i="1"/>
  <c r="F13" i="1"/>
  <c r="F12" i="1"/>
  <c r="F11" i="1"/>
  <c r="F10" i="1"/>
  <c r="F35" i="1" l="1"/>
  <c r="C41" i="1" l="1"/>
  <c r="D41" i="1"/>
  <c r="E41" i="1"/>
  <c r="F41" i="1" l="1"/>
  <c r="E9" i="5" l="1"/>
  <c r="D9" i="5"/>
  <c r="C9" i="5"/>
  <c r="E50" i="1"/>
  <c r="D50" i="1"/>
  <c r="E19" i="1"/>
  <c r="D19" i="1"/>
  <c r="C19" i="1"/>
  <c r="C50" i="1"/>
  <c r="F9" i="5" l="1"/>
  <c r="F50" i="1"/>
  <c r="F19" i="1"/>
  <c r="C14" i="5"/>
  <c r="D14" i="5"/>
  <c r="F22" i="1"/>
  <c r="E14" i="5"/>
  <c r="F14" i="5" s="1"/>
  <c r="E32" i="3"/>
  <c r="F32" i="3" s="1"/>
  <c r="D32" i="3"/>
  <c r="C32" i="3"/>
  <c r="E28" i="3"/>
  <c r="F28" i="3" s="1"/>
  <c r="D28" i="3"/>
  <c r="C28" i="3"/>
  <c r="E13" i="3"/>
  <c r="F13" i="3" s="1"/>
  <c r="D13" i="3"/>
  <c r="C13" i="3"/>
  <c r="E11" i="3"/>
  <c r="F11" i="3" s="1"/>
  <c r="D11" i="3"/>
  <c r="C11" i="3"/>
  <c r="E9" i="3"/>
  <c r="F9" i="3" s="1"/>
  <c r="D9" i="3"/>
  <c r="C9" i="3"/>
  <c r="E49" i="2"/>
  <c r="E40" i="2"/>
  <c r="D40" i="2"/>
  <c r="C40" i="2"/>
  <c r="F35" i="2"/>
  <c r="E22" i="2"/>
  <c r="D22" i="2"/>
  <c r="C22" i="2"/>
  <c r="E19" i="2"/>
  <c r="D19" i="2"/>
  <c r="C19" i="2"/>
  <c r="E9" i="2"/>
  <c r="D9" i="2"/>
  <c r="C9" i="2"/>
  <c r="E9" i="1"/>
  <c r="E62" i="1" s="1"/>
  <c r="D9" i="1"/>
  <c r="D62" i="1" s="1"/>
  <c r="C9" i="1"/>
  <c r="C62" i="1" s="1"/>
  <c r="C61" i="2" l="1"/>
  <c r="D61" i="2"/>
  <c r="C37" i="3"/>
  <c r="F49" i="2"/>
  <c r="E61" i="2"/>
  <c r="F40" i="2"/>
  <c r="F9" i="2"/>
  <c r="D37" i="3"/>
  <c r="E37" i="3"/>
  <c r="F22" i="2"/>
  <c r="F19" i="2"/>
  <c r="F62" i="1"/>
  <c r="F9" i="1"/>
  <c r="F37" i="3" l="1"/>
  <c r="F61" i="2"/>
  <c r="F9" i="4" l="1"/>
  <c r="F11" i="4"/>
  <c r="F13" i="4"/>
</calcChain>
</file>

<file path=xl/sharedStrings.xml><?xml version="1.0" encoding="utf-8"?>
<sst xmlns="http://schemas.openxmlformats.org/spreadsheetml/2006/main" count="216" uniqueCount="37">
  <si>
    <t>1. PERSONAL Y OBLIGACIONES SOCIALES</t>
  </si>
  <si>
    <t>2. PENSIONES Y OTRAS PRESTACIONES SOCIALES</t>
  </si>
  <si>
    <t>3. BIENES Y SERVICIOS</t>
  </si>
  <si>
    <t>4. DONACIONES Y TRANSFERENCIAS</t>
  </si>
  <si>
    <t>5. OTROS GASTOS</t>
  </si>
  <si>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</si>
  <si>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</si>
  <si>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</si>
  <si>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</si>
  <si>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</si>
  <si>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</si>
  <si>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0001  PROGRAMA ARTICULADO NUTRICIONAL</t>
  </si>
  <si>
    <t>0002  SALUD MATERNO NEONATAL</t>
  </si>
  <si>
    <t>0016  TBC-VIH/SIDA</t>
  </si>
  <si>
    <t>0017  ENFERMEDADES METAXENICAS Y ZOONOSIS</t>
  </si>
  <si>
    <t>0018  ENFERMEDADES NO TRANSMISIBLES</t>
  </si>
  <si>
    <t>0024  PREVENCION Y CONTROL DEL CANCER</t>
  </si>
  <si>
    <t>0068  REDUCCION DE VULNERABILIDAD Y ATENCION DE EMERGENCIAS POR DESASTRES</t>
  </si>
  <si>
    <t>0104  REDUCCION DE LA MORTALIDAD POR EMERGENCIAS Y URGENCIAS MEDICAS</t>
  </si>
  <si>
    <t>9001  ACCIONES CENTRALES</t>
  </si>
  <si>
    <t>9002  ASIGNACIONES PRESUPUESTARIAS QUE NO RESULTAN EN PRODUCTOS</t>
  </si>
  <si>
    <t>0129  PREVENCION Y MANEJO DE CONDICIONES SECUNDARIAS DE SALUD EN PERSONAS CON DISCAPACIDAD</t>
  </si>
  <si>
    <t>0131  CONTROL Y PREVENCION EN SALUD MENTAL</t>
  </si>
  <si>
    <t>4  DONACIONES Y TRANSFERENCIAS</t>
  </si>
  <si>
    <t>FUENTE RECURSOS DETERMINADOS</t>
  </si>
  <si>
    <t>FUENTE: DONACIONES Y TRANSFERENCIAS</t>
  </si>
  <si>
    <t>FUENTE: RECURSOS POR OPERACIONES OFICIALES DE CREDITO</t>
  </si>
  <si>
    <t>FUENTE: RECURSOS DIRECTAMENTE RECAUDADOS</t>
  </si>
  <si>
    <t>FUENTE: RECURSOS ORDINARIOS</t>
  </si>
  <si>
    <t>TODA FUENTE DE FINANCIAMIENTO</t>
  </si>
  <si>
    <t>Fuente:  Base de Datos MEF al cierre del mes de Julio</t>
  </si>
  <si>
    <t>OFICINA GENERAL DE PLANEAMIENTO, PRESUPUESTO Y MODERNIZACIÓN</t>
  </si>
  <si>
    <t>OFICINA DE PRESUPUESTO Y FINANCIAMIENTO</t>
  </si>
  <si>
    <t>MINISTERIO DE SALUD</t>
  </si>
  <si>
    <t>EJECUCION DE LOS PROGRAMAS PRESUPUESTALES AL MES DE JULIO DEL AÑO FISCAL 2016 
DEL PLIEGO 011 MINSA</t>
  </si>
  <si>
    <t>DEVENGADO
AL 31.07.16</t>
  </si>
  <si>
    <t>6  ADQUISICION DE ACTIVOS NO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</si>
</sst>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 wrapText="1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4" xfId="2" applyNumberFormat="1" applyBorder="1" applyAlignment="1">
      <alignment vertical="center"/>
    </xf>
    <xf numFmtId="3" fontId="2" fillId="0" borderId="5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vertical="center"/>
    </xf>
    <xf numFmtId="3" fontId="2" fillId="0" borderId="6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vertical="center"/>
    </xf>
    <xf numFmtId="3" fontId="4" fillId="0" borderId="4" xfId="3" applyNumberFormat="1" applyBorder="1" applyAlignment="1">
      <alignment horizontal="left" vertical="center" indent="4"/>
    </xf>
    <xf numFmtId="3" fontId="4" fillId="0" borderId="5" xfId="3" applyNumberFormat="1" applyBorder="1" applyAlignment="1">
      <alignment horizontal="left" vertical="center" indent="4"/>
    </xf>
    <xf numFmtId="3" fontId="0" fillId="0" borderId="0" xfId="0" applyNumberFormat="1" applyAlignment="1">
      <alignment vertical="center"/>
    </xf>
    <xf numFmtId="164" fontId="3" fillId="2" borderId="1" xfId="1" applyNumberFormat="1" applyFont="1" applyFill="1" applyBorder="1" applyAlignment="1">
      <alignment horizontal="right" vertical="center"/>
    </xf>
    <xf numFmtId="164" fontId="2" fillId="0" borderId="4" xfId="1" applyNumberFormat="1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2" fillId="0" borderId="6" xfId="1" applyNumberFormat="1" applyFont="1" applyBorder="1" applyAlignment="1">
      <alignment horizontal="right" vertical="center"/>
    </xf>
    <xf numFmtId="164" fontId="3" fillId="3" borderId="1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4" fontId="0" fillId="0" borderId="4" xfId="1" applyNumberFormat="1" applyFont="1" applyBorder="1" applyAlignment="1">
      <alignment horizontal="right" vertical="center"/>
    </xf>
    <xf numFmtId="164" fontId="0" fillId="0" borderId="5" xfId="1" applyNumberFormat="1" applyFont="1" applyBorder="1" applyAlignment="1">
      <alignment horizontal="right" vertical="center"/>
    </xf>
    <xf numFmtId="164" fontId="0" fillId="0" borderId="6" xfId="1" applyNumberFormat="1" applyFont="1" applyBorder="1" applyAlignment="1">
      <alignment horizontal="right" vertical="center"/>
    </xf>
    <xf numFmtId="3" fontId="2" fillId="0" borderId="4" xfId="3" applyNumberFormat="1" applyFont="1" applyBorder="1" applyAlignment="1">
      <alignment horizontal="left" vertical="center" indent="3"/>
    </xf>
    <xf numFmtId="3" fontId="2" fillId="0" borderId="4" xfId="3" applyNumberFormat="1" applyFont="1" applyBorder="1" applyAlignment="1">
      <alignment horizontal="left" vertical="center" indent="4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164" fontId="0" fillId="0" borderId="4" xfId="1" applyNumberFormat="1" applyFont="1" applyBorder="1" applyAlignment="1">
      <alignment horizontal="right"/>
    </xf>
    <xf numFmtId="164" fontId="0" fillId="0" borderId="5" xfId="1" applyNumberFormat="1" applyFont="1" applyBorder="1" applyAlignment="1">
      <alignment horizontal="right"/>
    </xf>
    <xf numFmtId="164" fontId="0" fillId="0" borderId="6" xfId="1" applyNumberFormat="1" applyFont="1" applyBorder="1" applyAlignment="1">
      <alignment horizontal="right"/>
    </xf>
    <xf numFmtId="9" fontId="4" fillId="0" borderId="4" xfId="1" applyFont="1" applyBorder="1" applyAlignment="1">
      <alignment horizontal="right" vertical="center"/>
    </xf>
    <xf numFmtId="9" fontId="4" fillId="0" borderId="6" xfId="1" applyFont="1" applyBorder="1" applyAlignment="1">
      <alignment horizontal="right" vertical="center"/>
    </xf>
    <xf numFmtId="9" fontId="3" fillId="3" borderId="1" xfId="1" applyFont="1" applyFill="1" applyBorder="1" applyAlignment="1">
      <alignment horizontal="right" vertical="center"/>
    </xf>
    <xf numFmtId="3" fontId="4" fillId="0" borderId="7" xfId="3" applyNumberFormat="1" applyBorder="1" applyAlignment="1">
      <alignment horizontal="left" vertical="center" indent="3"/>
    </xf>
    <xf numFmtId="3" fontId="4" fillId="0" borderId="7" xfId="3" applyNumberFormat="1" applyBorder="1" applyAlignment="1">
      <alignment vertical="center"/>
    </xf>
    <xf numFmtId="3" fontId="2" fillId="0" borderId="6" xfId="3" applyNumberFormat="1" applyFont="1" applyBorder="1" applyAlignment="1">
      <alignment vertical="center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5"/>
  <sheetViews>
    <sheetView showGridLines="0" tabSelected="1" zoomScaleNormal="100" workbookViewId="0"/>
  </sheetViews>
  <sheetFormatPr baseColWidth="10" defaultRowHeight="15" x14ac:dyDescent="0.25"/>
  <cols>
    <col min="1" max="1" width="11.42578125" style="1"/>
    <col min="2" max="2" width="85.28515625" style="1" bestFit="1" customWidth="1"/>
    <col min="3" max="4" width="12.7109375" style="1" bestFit="1" customWidth="1"/>
    <col min="5" max="5" width="14.7109375" style="1" customWidth="1"/>
    <col min="6" max="6" width="11.42578125" style="31"/>
    <col min="7" max="16384" width="11.42578125" style="1"/>
  </cols>
  <sheetData>
    <row r="1" spans="2:6" x14ac:dyDescent="0.25">
      <c r="B1" s="39" t="s">
        <v>31</v>
      </c>
    </row>
    <row r="2" spans="2:6" x14ac:dyDescent="0.25">
      <c r="B2" s="39" t="s">
        <v>32</v>
      </c>
    </row>
    <row r="3" spans="2:6" x14ac:dyDescent="0.25">
      <c r="B3" s="39" t="s">
        <v>33</v>
      </c>
    </row>
    <row r="5" spans="2:6" ht="51.75" customHeight="1" x14ac:dyDescent="0.25">
      <c r="B5" s="38" t="s">
        <v>34</v>
      </c>
      <c r="C5" s="38"/>
      <c r="D5" s="38"/>
      <c r="E5" s="38"/>
      <c r="F5" s="38"/>
    </row>
    <row r="7" spans="2:6" x14ac:dyDescent="0.25">
      <c r="B7" s="1" t="s">
        <v>29</v>
      </c>
    </row>
    <row r="8" spans="2:6" ht="38.25" x14ac:dyDescent="0.25">
      <c r="B8" s="6" t="s">
        <v>9</v>
      </c>
      <c r="C8" s="7" t="s">
        <v>6</v>
      </c>
      <c r="D8" s="7" t="s">
        <v>7</v>
      </c>
      <c r="E8" s="10" t="s">
        <v>35</v>
      </c>
      <c r="F8" s="8" t="s">
        <v>10</v>
      </c>
    </row>
    <row r="9" spans="2:6" x14ac:dyDescent="0.25">
      <c r="B9" s="2" t="s">
        <v>0</v>
      </c>
      <c r="C9" s="3">
        <f>SUM(C10:C18)</f>
        <v>1085551000</v>
      </c>
      <c r="D9" s="3">
        <f>SUM(D10:D18)</f>
        <v>794423613</v>
      </c>
      <c r="E9" s="3">
        <f>SUM(E10:E18)</f>
        <v>334010313.43999988</v>
      </c>
      <c r="F9" s="26">
        <f>IF(E9=0,"0%",+E9/D9)</f>
        <v>0.42044358699091172</v>
      </c>
    </row>
    <row r="10" spans="2:6" x14ac:dyDescent="0.25">
      <c r="B10" s="17" t="s">
        <v>11</v>
      </c>
      <c r="C10" s="18">
        <v>842891</v>
      </c>
      <c r="D10" s="18">
        <v>1154293</v>
      </c>
      <c r="E10" s="18">
        <v>435870.85</v>
      </c>
      <c r="F10" s="27">
        <f t="shared" ref="F10:F62" si="0">IF(E10=0,"0%",+E10/D10)</f>
        <v>0.37760850148099312</v>
      </c>
    </row>
    <row r="11" spans="2:6" x14ac:dyDescent="0.25">
      <c r="B11" s="19" t="s">
        <v>12</v>
      </c>
      <c r="C11" s="20">
        <v>198156</v>
      </c>
      <c r="D11" s="20">
        <v>343255</v>
      </c>
      <c r="E11" s="20">
        <v>63346.89</v>
      </c>
      <c r="F11" s="28">
        <f t="shared" si="0"/>
        <v>0.18454761037712489</v>
      </c>
    </row>
    <row r="12" spans="2:6" x14ac:dyDescent="0.25">
      <c r="B12" s="19" t="s">
        <v>13</v>
      </c>
      <c r="C12" s="20">
        <v>463129</v>
      </c>
      <c r="D12" s="20">
        <v>824584</v>
      </c>
      <c r="E12" s="20">
        <v>351491.62</v>
      </c>
      <c r="F12" s="28">
        <f t="shared" si="0"/>
        <v>0.42626538957826005</v>
      </c>
    </row>
    <row r="13" spans="2:6" x14ac:dyDescent="0.25">
      <c r="B13" s="19" t="s">
        <v>14</v>
      </c>
      <c r="C13" s="20">
        <v>437071</v>
      </c>
      <c r="D13" s="20">
        <v>538288</v>
      </c>
      <c r="E13" s="20">
        <v>275307.31999999995</v>
      </c>
      <c r="F13" s="28">
        <f t="shared" si="0"/>
        <v>0.51144985583925329</v>
      </c>
    </row>
    <row r="14" spans="2:6" x14ac:dyDescent="0.25">
      <c r="B14" s="19" t="s">
        <v>15</v>
      </c>
      <c r="C14" s="20">
        <v>4074129</v>
      </c>
      <c r="D14" s="20">
        <v>4258534</v>
      </c>
      <c r="E14" s="20">
        <v>1902959.8399999999</v>
      </c>
      <c r="F14" s="28">
        <f t="shared" si="0"/>
        <v>0.44685796567551178</v>
      </c>
    </row>
    <row r="15" spans="2:6" x14ac:dyDescent="0.25">
      <c r="B15" s="19" t="s">
        <v>16</v>
      </c>
      <c r="C15" s="20">
        <v>176089</v>
      </c>
      <c r="D15" s="20">
        <v>302313</v>
      </c>
      <c r="E15" s="20">
        <v>18597.900000000001</v>
      </c>
      <c r="F15" s="28">
        <f t="shared" si="0"/>
        <v>6.1518690893213331E-2</v>
      </c>
    </row>
    <row r="16" spans="2:6" x14ac:dyDescent="0.25">
      <c r="B16" s="19" t="s">
        <v>17</v>
      </c>
      <c r="C16" s="20">
        <v>158679</v>
      </c>
      <c r="D16" s="20">
        <v>373492</v>
      </c>
      <c r="E16" s="20">
        <v>108555.53</v>
      </c>
      <c r="F16" s="28">
        <f t="shared" si="0"/>
        <v>0.29065021473016822</v>
      </c>
    </row>
    <row r="17" spans="2:6" x14ac:dyDescent="0.25">
      <c r="B17" s="19" t="s">
        <v>19</v>
      </c>
      <c r="C17" s="20">
        <v>1059115588</v>
      </c>
      <c r="D17" s="20">
        <v>764433839</v>
      </c>
      <c r="E17" s="20">
        <v>321019340.67999989</v>
      </c>
      <c r="F17" s="28">
        <f t="shared" si="0"/>
        <v>0.41994391705624101</v>
      </c>
    </row>
    <row r="18" spans="2:6" x14ac:dyDescent="0.25">
      <c r="B18" s="19" t="s">
        <v>20</v>
      </c>
      <c r="C18" s="20">
        <v>20085268</v>
      </c>
      <c r="D18" s="20">
        <v>22195015</v>
      </c>
      <c r="E18" s="20">
        <v>9834842.8100000005</v>
      </c>
      <c r="F18" s="28">
        <f t="shared" si="0"/>
        <v>0.44311043763655938</v>
      </c>
    </row>
    <row r="19" spans="2:6" x14ac:dyDescent="0.25">
      <c r="B19" s="2" t="s">
        <v>1</v>
      </c>
      <c r="C19" s="3">
        <f>SUM(C20:C21)</f>
        <v>43521000</v>
      </c>
      <c r="D19" s="3">
        <f>SUM(D20:D21)</f>
        <v>44484072</v>
      </c>
      <c r="E19" s="3">
        <f>SUM(E20:E21)</f>
        <v>25113018.430000003</v>
      </c>
      <c r="F19" s="26">
        <f t="shared" si="0"/>
        <v>0.56453955991259086</v>
      </c>
    </row>
    <row r="20" spans="2:6" x14ac:dyDescent="0.25">
      <c r="B20" s="17" t="s">
        <v>19</v>
      </c>
      <c r="C20" s="18">
        <v>896000</v>
      </c>
      <c r="D20" s="18">
        <v>891972</v>
      </c>
      <c r="E20" s="18">
        <v>116662.3</v>
      </c>
      <c r="F20" s="27">
        <f t="shared" si="0"/>
        <v>0.13079143739938026</v>
      </c>
    </row>
    <row r="21" spans="2:6" x14ac:dyDescent="0.25">
      <c r="B21" s="19" t="s">
        <v>20</v>
      </c>
      <c r="C21" s="20">
        <v>42625000</v>
      </c>
      <c r="D21" s="20">
        <v>43592100</v>
      </c>
      <c r="E21" s="20">
        <v>24996356.130000003</v>
      </c>
      <c r="F21" s="28">
        <f t="shared" si="0"/>
        <v>0.5734148189694922</v>
      </c>
    </row>
    <row r="22" spans="2:6" x14ac:dyDescent="0.25">
      <c r="B22" s="2" t="s">
        <v>2</v>
      </c>
      <c r="C22" s="3">
        <f>SUM(C23:C34)</f>
        <v>913553676</v>
      </c>
      <c r="D22" s="3">
        <f t="shared" ref="D22:E22" si="1">SUM(D23:D34)</f>
        <v>758366122</v>
      </c>
      <c r="E22" s="3">
        <f t="shared" si="1"/>
        <v>480505959.51999998</v>
      </c>
      <c r="F22" s="26">
        <f t="shared" si="0"/>
        <v>0.63360683656699524</v>
      </c>
    </row>
    <row r="23" spans="2:6" x14ac:dyDescent="0.25">
      <c r="B23" s="17" t="s">
        <v>11</v>
      </c>
      <c r="C23" s="18">
        <v>250119812</v>
      </c>
      <c r="D23" s="18">
        <v>227174187</v>
      </c>
      <c r="E23" s="18">
        <v>175874020.12</v>
      </c>
      <c r="F23" s="27">
        <f t="shared" si="0"/>
        <v>0.77418135591258885</v>
      </c>
    </row>
    <row r="24" spans="2:6" x14ac:dyDescent="0.25">
      <c r="B24" s="19" t="s">
        <v>12</v>
      </c>
      <c r="C24" s="20">
        <v>36425242</v>
      </c>
      <c r="D24" s="20">
        <v>34984983</v>
      </c>
      <c r="E24" s="20">
        <v>18132410.189999998</v>
      </c>
      <c r="F24" s="28">
        <f t="shared" si="0"/>
        <v>0.51829123912965736</v>
      </c>
    </row>
    <row r="25" spans="2:6" x14ac:dyDescent="0.25">
      <c r="B25" s="19" t="s">
        <v>13</v>
      </c>
      <c r="C25" s="20">
        <v>85248099</v>
      </c>
      <c r="D25" s="20">
        <v>86892209</v>
      </c>
      <c r="E25" s="20">
        <v>54561049.54999999</v>
      </c>
      <c r="F25" s="28">
        <f t="shared" si="0"/>
        <v>0.62791647465194478</v>
      </c>
    </row>
    <row r="26" spans="2:6" x14ac:dyDescent="0.25">
      <c r="B26" s="19" t="s">
        <v>14</v>
      </c>
      <c r="C26" s="20">
        <v>46286559</v>
      </c>
      <c r="D26" s="20">
        <v>48036967</v>
      </c>
      <c r="E26" s="20">
        <v>30260927.710000001</v>
      </c>
      <c r="F26" s="28">
        <f t="shared" si="0"/>
        <v>0.62995083994374579</v>
      </c>
    </row>
    <row r="27" spans="2:6" x14ac:dyDescent="0.25">
      <c r="B27" s="19" t="s">
        <v>15</v>
      </c>
      <c r="C27" s="20">
        <v>22143856</v>
      </c>
      <c r="D27" s="20">
        <v>11604175</v>
      </c>
      <c r="E27" s="20">
        <v>4981418.129999998</v>
      </c>
      <c r="F27" s="28">
        <f t="shared" si="0"/>
        <v>0.42927809430657482</v>
      </c>
    </row>
    <row r="28" spans="2:6" x14ac:dyDescent="0.25">
      <c r="B28" s="19" t="s">
        <v>16</v>
      </c>
      <c r="C28" s="20">
        <v>51953700</v>
      </c>
      <c r="D28" s="20">
        <v>43533010</v>
      </c>
      <c r="E28" s="20">
        <v>37626654.110000007</v>
      </c>
      <c r="F28" s="28">
        <f t="shared" si="0"/>
        <v>0.86432466098714533</v>
      </c>
    </row>
    <row r="29" spans="2:6" x14ac:dyDescent="0.25">
      <c r="B29" s="19" t="s">
        <v>17</v>
      </c>
      <c r="C29" s="20">
        <v>14265020</v>
      </c>
      <c r="D29" s="20">
        <v>15003779</v>
      </c>
      <c r="E29" s="20">
        <v>6573847.5699999994</v>
      </c>
      <c r="F29" s="28">
        <f t="shared" si="0"/>
        <v>0.43814612105390244</v>
      </c>
    </row>
    <row r="30" spans="2:6" x14ac:dyDescent="0.25">
      <c r="B30" s="19" t="s">
        <v>18</v>
      </c>
      <c r="C30" s="20">
        <v>16335576</v>
      </c>
      <c r="D30" s="20">
        <v>8666085</v>
      </c>
      <c r="E30" s="20">
        <v>1839375.5199999998</v>
      </c>
      <c r="F30" s="28">
        <f t="shared" si="0"/>
        <v>0.21224988215555235</v>
      </c>
    </row>
    <row r="31" spans="2:6" x14ac:dyDescent="0.25">
      <c r="B31" s="19" t="s">
        <v>21</v>
      </c>
      <c r="C31" s="20">
        <v>3035253</v>
      </c>
      <c r="D31" s="20">
        <v>919388</v>
      </c>
      <c r="E31" s="20">
        <v>551020.77</v>
      </c>
      <c r="F31" s="28">
        <f t="shared" si="0"/>
        <v>0.59933430716955194</v>
      </c>
    </row>
    <row r="32" spans="2:6" x14ac:dyDescent="0.25">
      <c r="B32" s="19" t="s">
        <v>22</v>
      </c>
      <c r="C32" s="20">
        <v>2190333</v>
      </c>
      <c r="D32" s="20">
        <v>1329818</v>
      </c>
      <c r="E32" s="20">
        <v>494279.22</v>
      </c>
      <c r="F32" s="28">
        <f t="shared" si="0"/>
        <v>0.37168937403464231</v>
      </c>
    </row>
    <row r="33" spans="2:6" x14ac:dyDescent="0.25">
      <c r="B33" s="19" t="s">
        <v>19</v>
      </c>
      <c r="C33" s="20">
        <v>133874694</v>
      </c>
      <c r="D33" s="20">
        <v>151824645</v>
      </c>
      <c r="E33" s="20">
        <v>87365785.640000001</v>
      </c>
      <c r="F33" s="28">
        <f t="shared" si="0"/>
        <v>0.57543876121034232</v>
      </c>
    </row>
    <row r="34" spans="2:6" x14ac:dyDescent="0.25">
      <c r="B34" s="21" t="s">
        <v>20</v>
      </c>
      <c r="C34" s="22">
        <v>251675532</v>
      </c>
      <c r="D34" s="22">
        <v>128396876</v>
      </c>
      <c r="E34" s="22">
        <v>62245170.990000017</v>
      </c>
      <c r="F34" s="29">
        <f t="shared" si="0"/>
        <v>0.48478726997999561</v>
      </c>
    </row>
    <row r="35" spans="2:6" x14ac:dyDescent="0.25">
      <c r="B35" s="2" t="s">
        <v>3</v>
      </c>
      <c r="C35" s="3">
        <f>SUM(C36:C40)</f>
        <v>130313121</v>
      </c>
      <c r="D35" s="3">
        <f t="shared" ref="D35:E35" si="2">SUM(D36:D40)</f>
        <v>202083147</v>
      </c>
      <c r="E35" s="3">
        <f t="shared" si="2"/>
        <v>50379153</v>
      </c>
      <c r="F35" s="26">
        <f t="shared" si="0"/>
        <v>0.2492991313125186</v>
      </c>
    </row>
    <row r="36" spans="2:6" x14ac:dyDescent="0.25">
      <c r="B36" s="17" t="s">
        <v>11</v>
      </c>
      <c r="C36" s="18">
        <v>0</v>
      </c>
      <c r="D36" s="18">
        <v>8199148</v>
      </c>
      <c r="E36" s="18">
        <v>8199148</v>
      </c>
      <c r="F36" s="27">
        <f t="shared" si="0"/>
        <v>1</v>
      </c>
    </row>
    <row r="37" spans="2:6" x14ac:dyDescent="0.25">
      <c r="B37" s="19" t="s">
        <v>14</v>
      </c>
      <c r="C37" s="20">
        <v>0</v>
      </c>
      <c r="D37" s="20">
        <v>54739920</v>
      </c>
      <c r="E37" s="20">
        <v>36821583</v>
      </c>
      <c r="F37" s="28">
        <f t="shared" si="0"/>
        <v>0.67266417269152023</v>
      </c>
    </row>
    <row r="38" spans="2:6" x14ac:dyDescent="0.25">
      <c r="B38" s="19" t="s">
        <v>15</v>
      </c>
      <c r="C38" s="20">
        <v>0</v>
      </c>
      <c r="D38" s="20">
        <v>898420</v>
      </c>
      <c r="E38" s="20">
        <v>898420</v>
      </c>
      <c r="F38" s="28">
        <f t="shared" si="0"/>
        <v>1</v>
      </c>
    </row>
    <row r="39" spans="2:6" x14ac:dyDescent="0.25">
      <c r="B39" s="19" t="s">
        <v>17</v>
      </c>
      <c r="C39" s="20">
        <v>130313121</v>
      </c>
      <c r="D39" s="20">
        <v>130313121</v>
      </c>
      <c r="E39" s="20">
        <v>0</v>
      </c>
      <c r="F39" s="28" t="str">
        <f t="shared" si="0"/>
        <v>0%</v>
      </c>
    </row>
    <row r="40" spans="2:6" x14ac:dyDescent="0.25">
      <c r="B40" s="21" t="s">
        <v>19</v>
      </c>
      <c r="C40" s="22">
        <v>0</v>
      </c>
      <c r="D40" s="22">
        <v>7932538</v>
      </c>
      <c r="E40" s="22">
        <v>4460002</v>
      </c>
      <c r="F40" s="29">
        <f t="shared" si="0"/>
        <v>0.5622414919411669</v>
      </c>
    </row>
    <row r="41" spans="2:6" x14ac:dyDescent="0.25">
      <c r="B41" s="2" t="s">
        <v>4</v>
      </c>
      <c r="C41" s="3">
        <f>+SUM(C42:C49)</f>
        <v>14123783</v>
      </c>
      <c r="D41" s="3">
        <f t="shared" ref="D41:E41" si="3">+SUM(D42:D49)</f>
        <v>57222348</v>
      </c>
      <c r="E41" s="3">
        <f t="shared" si="3"/>
        <v>40925854.450000003</v>
      </c>
      <c r="F41" s="26">
        <f t="shared" si="0"/>
        <v>0.7152075348253798</v>
      </c>
    </row>
    <row r="42" spans="2:6" x14ac:dyDescent="0.25">
      <c r="B42" s="17" t="s">
        <v>11</v>
      </c>
      <c r="C42" s="18">
        <v>777000</v>
      </c>
      <c r="D42" s="18">
        <v>24315848</v>
      </c>
      <c r="E42" s="18">
        <v>15425061</v>
      </c>
      <c r="F42" s="27">
        <f t="shared" si="0"/>
        <v>0.63436245365573929</v>
      </c>
    </row>
    <row r="43" spans="2:6" x14ac:dyDescent="0.25">
      <c r="B43" s="19" t="s">
        <v>12</v>
      </c>
      <c r="C43" s="20">
        <v>0</v>
      </c>
      <c r="D43" s="20">
        <v>747984</v>
      </c>
      <c r="E43" s="20">
        <v>504449</v>
      </c>
      <c r="F43" s="28">
        <f t="shared" si="0"/>
        <v>0.67441148473764145</v>
      </c>
    </row>
    <row r="44" spans="2:6" x14ac:dyDescent="0.25">
      <c r="B44" s="19" t="s">
        <v>13</v>
      </c>
      <c r="C44" s="20">
        <v>0</v>
      </c>
      <c r="D44" s="20">
        <v>946324</v>
      </c>
      <c r="E44" s="20">
        <v>550281</v>
      </c>
      <c r="F44" s="28">
        <f t="shared" si="0"/>
        <v>0.58149323064827696</v>
      </c>
    </row>
    <row r="45" spans="2:6" x14ac:dyDescent="0.25">
      <c r="B45" s="19" t="s">
        <v>14</v>
      </c>
      <c r="C45" s="20">
        <v>0</v>
      </c>
      <c r="D45" s="20">
        <v>2032587</v>
      </c>
      <c r="E45" s="20">
        <v>1740676</v>
      </c>
      <c r="F45" s="28">
        <f t="shared" si="0"/>
        <v>0.8563844991628895</v>
      </c>
    </row>
    <row r="46" spans="2:6" x14ac:dyDescent="0.25">
      <c r="B46" s="19" t="s">
        <v>16</v>
      </c>
      <c r="C46" s="20">
        <v>0</v>
      </c>
      <c r="D46" s="20">
        <v>3710778</v>
      </c>
      <c r="E46" s="20">
        <v>2522786</v>
      </c>
      <c r="F46" s="28">
        <f t="shared" si="0"/>
        <v>0.67985365872062409</v>
      </c>
    </row>
    <row r="47" spans="2:6" x14ac:dyDescent="0.25">
      <c r="B47" s="19" t="s">
        <v>17</v>
      </c>
      <c r="C47" s="20">
        <v>0</v>
      </c>
      <c r="D47" s="20">
        <v>12000</v>
      </c>
      <c r="E47" s="20">
        <v>4271.3999999999996</v>
      </c>
      <c r="F47" s="28">
        <f t="shared" si="0"/>
        <v>0.35594999999999999</v>
      </c>
    </row>
    <row r="48" spans="2:6" x14ac:dyDescent="0.25">
      <c r="B48" s="19" t="s">
        <v>19</v>
      </c>
      <c r="C48" s="20">
        <v>2628453</v>
      </c>
      <c r="D48" s="20">
        <v>5545737</v>
      </c>
      <c r="E48" s="20">
        <v>3790514.0800000005</v>
      </c>
      <c r="F48" s="28">
        <f t="shared" si="0"/>
        <v>0.68350051219522323</v>
      </c>
    </row>
    <row r="49" spans="2:6" x14ac:dyDescent="0.25">
      <c r="B49" s="19" t="s">
        <v>20</v>
      </c>
      <c r="C49" s="20">
        <v>10718330</v>
      </c>
      <c r="D49" s="20">
        <v>19911090</v>
      </c>
      <c r="E49" s="20">
        <v>16387815.970000001</v>
      </c>
      <c r="F49" s="28">
        <f t="shared" si="0"/>
        <v>0.82304966578926619</v>
      </c>
    </row>
    <row r="50" spans="2:6" x14ac:dyDescent="0.25">
      <c r="B50" s="2" t="s">
        <v>5</v>
      </c>
      <c r="C50" s="3">
        <f>SUM(C51:C61)</f>
        <v>1399568492</v>
      </c>
      <c r="D50" s="3">
        <f>SUM(D51:D61)</f>
        <v>294931624</v>
      </c>
      <c r="E50" s="3">
        <f>SUM(E51:E61)</f>
        <v>58792045.610000014</v>
      </c>
      <c r="F50" s="26">
        <f t="shared" si="0"/>
        <v>0.1993412737930064</v>
      </c>
    </row>
    <row r="51" spans="2:6" x14ac:dyDescent="0.25">
      <c r="B51" s="17" t="s">
        <v>11</v>
      </c>
      <c r="C51" s="18">
        <v>36020984</v>
      </c>
      <c r="D51" s="18">
        <v>10576244</v>
      </c>
      <c r="E51" s="18">
        <v>269866.38</v>
      </c>
      <c r="F51" s="27">
        <f t="shared" si="0"/>
        <v>2.5516277801457682E-2</v>
      </c>
    </row>
    <row r="52" spans="2:6" x14ac:dyDescent="0.25">
      <c r="B52" s="19" t="s">
        <v>12</v>
      </c>
      <c r="C52" s="20">
        <v>36142526</v>
      </c>
      <c r="D52" s="20">
        <v>22545894</v>
      </c>
      <c r="E52" s="20">
        <v>10428565.07</v>
      </c>
      <c r="F52" s="28">
        <f t="shared" si="0"/>
        <v>0.46254830569149313</v>
      </c>
    </row>
    <row r="53" spans="2:6" x14ac:dyDescent="0.25">
      <c r="B53" s="19" t="s">
        <v>13</v>
      </c>
      <c r="C53" s="20">
        <v>25000000</v>
      </c>
      <c r="D53" s="20">
        <v>13884</v>
      </c>
      <c r="E53" s="20">
        <v>5124</v>
      </c>
      <c r="F53" s="28">
        <f t="shared" si="0"/>
        <v>0.36905790838375108</v>
      </c>
    </row>
    <row r="54" spans="2:6" x14ac:dyDescent="0.25">
      <c r="B54" s="19" t="s">
        <v>14</v>
      </c>
      <c r="C54" s="20">
        <v>25000000</v>
      </c>
      <c r="D54" s="20">
        <v>454885</v>
      </c>
      <c r="E54" s="20">
        <v>151228.97999999998</v>
      </c>
      <c r="F54" s="28">
        <f t="shared" si="0"/>
        <v>0.33245541180737986</v>
      </c>
    </row>
    <row r="55" spans="2:6" x14ac:dyDescent="0.25">
      <c r="B55" s="19" t="s">
        <v>15</v>
      </c>
      <c r="C55" s="20">
        <v>15000000</v>
      </c>
      <c r="D55" s="20">
        <v>49736</v>
      </c>
      <c r="E55" s="20">
        <v>42736</v>
      </c>
      <c r="F55" s="28">
        <f t="shared" si="0"/>
        <v>0.8592568763069004</v>
      </c>
    </row>
    <row r="56" spans="2:6" x14ac:dyDescent="0.25">
      <c r="B56" s="19" t="s">
        <v>16</v>
      </c>
      <c r="C56" s="20">
        <v>25000000</v>
      </c>
      <c r="D56" s="20">
        <v>4650</v>
      </c>
      <c r="E56" s="20">
        <v>4650</v>
      </c>
      <c r="F56" s="28">
        <f t="shared" si="0"/>
        <v>1</v>
      </c>
    </row>
    <row r="57" spans="2:6" x14ac:dyDescent="0.25">
      <c r="B57" s="19" t="s">
        <v>17</v>
      </c>
      <c r="C57" s="20">
        <v>0</v>
      </c>
      <c r="D57" s="20">
        <v>2782054</v>
      </c>
      <c r="E57" s="20">
        <v>2036468.44</v>
      </c>
      <c r="F57" s="28">
        <f t="shared" si="0"/>
        <v>0.73200176560196173</v>
      </c>
    </row>
    <row r="58" spans="2:6" x14ac:dyDescent="0.25">
      <c r="B58" s="19" t="s">
        <v>18</v>
      </c>
      <c r="C58" s="20">
        <v>0</v>
      </c>
      <c r="D58" s="20">
        <v>1343809</v>
      </c>
      <c r="E58" s="20">
        <v>12520</v>
      </c>
      <c r="F58" s="28">
        <f t="shared" si="0"/>
        <v>9.3168002297945619E-3</v>
      </c>
    </row>
    <row r="59" spans="2:6" x14ac:dyDescent="0.25">
      <c r="B59" s="19" t="s">
        <v>22</v>
      </c>
      <c r="C59" s="20">
        <v>10000000</v>
      </c>
      <c r="D59" s="20">
        <v>0</v>
      </c>
      <c r="E59" s="20">
        <v>0</v>
      </c>
      <c r="F59" s="28" t="str">
        <f t="shared" si="0"/>
        <v>0%</v>
      </c>
    </row>
    <row r="60" spans="2:6" x14ac:dyDescent="0.25">
      <c r="B60" s="19" t="s">
        <v>19</v>
      </c>
      <c r="C60" s="20">
        <v>2828983</v>
      </c>
      <c r="D60" s="20">
        <v>10586331</v>
      </c>
      <c r="E60" s="20">
        <v>9510367.120000001</v>
      </c>
      <c r="F60" s="28">
        <f t="shared" si="0"/>
        <v>0.89836290968041721</v>
      </c>
    </row>
    <row r="61" spans="2:6" x14ac:dyDescent="0.25">
      <c r="B61" s="19" t="s">
        <v>20</v>
      </c>
      <c r="C61" s="20">
        <v>1224575999</v>
      </c>
      <c r="D61" s="20">
        <v>246574137</v>
      </c>
      <c r="E61" s="20">
        <v>36330519.620000012</v>
      </c>
      <c r="F61" s="28">
        <f t="shared" si="0"/>
        <v>0.14734116100749048</v>
      </c>
    </row>
    <row r="62" spans="2:6" x14ac:dyDescent="0.25">
      <c r="B62" s="4" t="s">
        <v>8</v>
      </c>
      <c r="C62" s="5">
        <f>+C50+C41+C35+C22+C19+C9</f>
        <v>3586631072</v>
      </c>
      <c r="D62" s="5">
        <f>+D50+D41+D35+D22+D19+D9</f>
        <v>2151510926</v>
      </c>
      <c r="E62" s="5">
        <f>+E50+E41+E35+E22+E19+E9</f>
        <v>989726344.44999981</v>
      </c>
      <c r="F62" s="30">
        <f t="shared" si="0"/>
        <v>0.46001455650985607</v>
      </c>
    </row>
    <row r="63" spans="2:6" x14ac:dyDescent="0.25">
      <c r="B63" s="1" t="s">
        <v>30</v>
      </c>
      <c r="C63" s="25"/>
      <c r="D63" s="25"/>
      <c r="E63" s="25"/>
    </row>
    <row r="64" spans="2:6" x14ac:dyDescent="0.25">
      <c r="C64" s="25"/>
      <c r="D64" s="25"/>
      <c r="E64" s="25"/>
      <c r="F64" s="32"/>
    </row>
    <row r="65" spans="3:5" x14ac:dyDescent="0.25">
      <c r="C65" s="25"/>
      <c r="D65" s="25"/>
      <c r="E65" s="25"/>
    </row>
  </sheetData>
  <mergeCells count="1">
    <mergeCell ref="B5:F5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2"/>
  <sheetViews>
    <sheetView showGridLines="0" zoomScaleNormal="100" workbookViewId="0"/>
  </sheetViews>
  <sheetFormatPr baseColWidth="10" defaultRowHeight="15" x14ac:dyDescent="0.25"/>
  <cols>
    <col min="1" max="1" width="11.42578125" style="1"/>
    <col min="2" max="2" width="79.5703125" style="1" customWidth="1"/>
    <col min="3" max="4" width="12.7109375" style="1" bestFit="1" customWidth="1"/>
    <col min="5" max="5" width="14.7109375" style="1" customWidth="1"/>
    <col min="6" max="16384" width="11.42578125" style="1"/>
  </cols>
  <sheetData>
    <row r="1" spans="2:6" x14ac:dyDescent="0.25">
      <c r="B1" s="41" t="s">
        <v>31</v>
      </c>
    </row>
    <row r="2" spans="2:6" x14ac:dyDescent="0.25">
      <c r="B2" s="41" t="s">
        <v>32</v>
      </c>
    </row>
    <row r="3" spans="2:6" x14ac:dyDescent="0.25">
      <c r="B3" s="41" t="s">
        <v>33</v>
      </c>
    </row>
    <row r="5" spans="2:6" ht="81" customHeight="1" x14ac:dyDescent="0.25">
      <c r="B5" s="38" t="s">
        <v>34</v>
      </c>
      <c r="C5" s="38"/>
      <c r="D5" s="38"/>
      <c r="E5" s="38"/>
      <c r="F5" s="38"/>
    </row>
    <row r="7" spans="2:6" x14ac:dyDescent="0.25">
      <c r="B7" s="1" t="s">
        <v>28</v>
      </c>
    </row>
    <row r="8" spans="2:6" ht="38.25" x14ac:dyDescent="0.25">
      <c r="B8" s="6" t="s">
        <v>9</v>
      </c>
      <c r="C8" s="6" t="s">
        <v>6</v>
      </c>
      <c r="D8" s="6" t="s">
        <v>7</v>
      </c>
      <c r="E8" s="10" t="s">
        <v>35</v>
      </c>
      <c r="F8" s="10" t="s">
        <v>10</v>
      </c>
    </row>
    <row r="9" spans="2:6" x14ac:dyDescent="0.25">
      <c r="B9" s="2" t="s">
        <v>0</v>
      </c>
      <c r="C9" s="3">
        <f>SUM(C10:C18)</f>
        <v>1085351000</v>
      </c>
      <c r="D9" s="3">
        <f>SUM(D10:D18)</f>
        <v>794223613</v>
      </c>
      <c r="E9" s="3">
        <f>SUM(E10:E18)</f>
        <v>333979793.43999988</v>
      </c>
      <c r="F9" s="26">
        <f t="shared" ref="F9:F33" si="0">IF(E9=0,"0%",+E9/D9)</f>
        <v>0.42051103489414871</v>
      </c>
    </row>
    <row r="10" spans="2:6" x14ac:dyDescent="0.25">
      <c r="B10" s="11" t="s">
        <v>11</v>
      </c>
      <c r="C10" s="12">
        <v>842891</v>
      </c>
      <c r="D10" s="12">
        <v>1154293</v>
      </c>
      <c r="E10" s="12">
        <v>435870.85</v>
      </c>
      <c r="F10" s="33">
        <f t="shared" si="0"/>
        <v>0.37760850148099312</v>
      </c>
    </row>
    <row r="11" spans="2:6" x14ac:dyDescent="0.25">
      <c r="B11" s="13" t="s">
        <v>12</v>
      </c>
      <c r="C11" s="14">
        <v>198156</v>
      </c>
      <c r="D11" s="14">
        <v>343255</v>
      </c>
      <c r="E11" s="14">
        <v>63346.89</v>
      </c>
      <c r="F11" s="34">
        <f t="shared" si="0"/>
        <v>0.18454761037712489</v>
      </c>
    </row>
    <row r="12" spans="2:6" x14ac:dyDescent="0.25">
      <c r="B12" s="13" t="s">
        <v>13</v>
      </c>
      <c r="C12" s="14">
        <v>463129</v>
      </c>
      <c r="D12" s="14">
        <v>824584</v>
      </c>
      <c r="E12" s="14">
        <v>351491.62</v>
      </c>
      <c r="F12" s="34">
        <f t="shared" si="0"/>
        <v>0.42626538957826005</v>
      </c>
    </row>
    <row r="13" spans="2:6" x14ac:dyDescent="0.25">
      <c r="B13" s="13" t="s">
        <v>14</v>
      </c>
      <c r="C13" s="14">
        <v>437071</v>
      </c>
      <c r="D13" s="14">
        <v>538288</v>
      </c>
      <c r="E13" s="14">
        <v>275307.31999999995</v>
      </c>
      <c r="F13" s="34">
        <f t="shared" si="0"/>
        <v>0.51144985583925329</v>
      </c>
    </row>
    <row r="14" spans="2:6" x14ac:dyDescent="0.25">
      <c r="B14" s="13" t="s">
        <v>15</v>
      </c>
      <c r="C14" s="14">
        <v>4074129</v>
      </c>
      <c r="D14" s="14">
        <v>4258534</v>
      </c>
      <c r="E14" s="14">
        <v>1902959.8399999999</v>
      </c>
      <c r="F14" s="34">
        <f t="shared" si="0"/>
        <v>0.44685796567551178</v>
      </c>
    </row>
    <row r="15" spans="2:6" x14ac:dyDescent="0.25">
      <c r="B15" s="13" t="s">
        <v>16</v>
      </c>
      <c r="C15" s="14">
        <v>176089</v>
      </c>
      <c r="D15" s="14">
        <v>302313</v>
      </c>
      <c r="E15" s="14">
        <v>18597.900000000001</v>
      </c>
      <c r="F15" s="34">
        <f t="shared" si="0"/>
        <v>6.1518690893213331E-2</v>
      </c>
    </row>
    <row r="16" spans="2:6" x14ac:dyDescent="0.25">
      <c r="B16" s="13" t="s">
        <v>17</v>
      </c>
      <c r="C16" s="14">
        <v>158679</v>
      </c>
      <c r="D16" s="14">
        <v>373492</v>
      </c>
      <c r="E16" s="14">
        <v>108555.53</v>
      </c>
      <c r="F16" s="34">
        <f t="shared" si="0"/>
        <v>0.29065021473016822</v>
      </c>
    </row>
    <row r="17" spans="2:6" x14ac:dyDescent="0.25">
      <c r="B17" s="13" t="s">
        <v>19</v>
      </c>
      <c r="C17" s="14">
        <v>1059115588</v>
      </c>
      <c r="D17" s="14">
        <v>764433839</v>
      </c>
      <c r="E17" s="14">
        <v>321019340.67999989</v>
      </c>
      <c r="F17" s="34">
        <f t="shared" si="0"/>
        <v>0.41994391705624101</v>
      </c>
    </row>
    <row r="18" spans="2:6" x14ac:dyDescent="0.25">
      <c r="B18" s="13" t="s">
        <v>20</v>
      </c>
      <c r="C18" s="14">
        <v>19885268</v>
      </c>
      <c r="D18" s="14">
        <v>21995015</v>
      </c>
      <c r="E18" s="14">
        <v>9804322.8100000005</v>
      </c>
      <c r="F18" s="34">
        <f t="shared" si="0"/>
        <v>0.44575204017819492</v>
      </c>
    </row>
    <row r="19" spans="2:6" x14ac:dyDescent="0.25">
      <c r="B19" s="2" t="s">
        <v>1</v>
      </c>
      <c r="C19" s="3">
        <f>SUM(C20:C21)</f>
        <v>42671000</v>
      </c>
      <c r="D19" s="3">
        <f>SUM(D20:D21)</f>
        <v>43634072</v>
      </c>
      <c r="E19" s="3">
        <f>SUM(E20:E21)</f>
        <v>25008721.930000003</v>
      </c>
      <c r="F19" s="26">
        <f t="shared" si="0"/>
        <v>0.57314664398041981</v>
      </c>
    </row>
    <row r="20" spans="2:6" x14ac:dyDescent="0.25">
      <c r="B20" s="11" t="s">
        <v>19</v>
      </c>
      <c r="C20" s="12">
        <v>46000</v>
      </c>
      <c r="D20" s="12">
        <v>41972</v>
      </c>
      <c r="E20" s="12">
        <v>12365.800000000001</v>
      </c>
      <c r="F20" s="33">
        <f t="shared" si="0"/>
        <v>0.29462022300581342</v>
      </c>
    </row>
    <row r="21" spans="2:6" x14ac:dyDescent="0.25">
      <c r="B21" s="13" t="s">
        <v>20</v>
      </c>
      <c r="C21" s="14">
        <v>42625000</v>
      </c>
      <c r="D21" s="14">
        <v>43592100</v>
      </c>
      <c r="E21" s="14">
        <v>24996356.130000003</v>
      </c>
      <c r="F21" s="34">
        <f t="shared" si="0"/>
        <v>0.5734148189694922</v>
      </c>
    </row>
    <row r="22" spans="2:6" x14ac:dyDescent="0.25">
      <c r="B22" s="2" t="s">
        <v>2</v>
      </c>
      <c r="C22" s="3">
        <f>SUM(C23:C34)</f>
        <v>858000000</v>
      </c>
      <c r="D22" s="3">
        <f t="shared" ref="D22:E22" si="1">SUM(D23:D34)</f>
        <v>673166606</v>
      </c>
      <c r="E22" s="3">
        <f t="shared" si="1"/>
        <v>432504389.12</v>
      </c>
      <c r="F22" s="26">
        <f t="shared" si="0"/>
        <v>0.64249234181411552</v>
      </c>
    </row>
    <row r="23" spans="2:6" x14ac:dyDescent="0.25">
      <c r="B23" s="11" t="s">
        <v>11</v>
      </c>
      <c r="C23" s="12">
        <v>250113812</v>
      </c>
      <c r="D23" s="12">
        <v>226858969</v>
      </c>
      <c r="E23" s="12">
        <v>175788408.12</v>
      </c>
      <c r="F23" s="33">
        <f t="shared" si="0"/>
        <v>0.77487969241365984</v>
      </c>
    </row>
    <row r="24" spans="2:6" x14ac:dyDescent="0.25">
      <c r="B24" s="13" t="s">
        <v>12</v>
      </c>
      <c r="C24" s="14">
        <v>36417742</v>
      </c>
      <c r="D24" s="14">
        <v>34801735</v>
      </c>
      <c r="E24" s="14">
        <v>18110202.190000001</v>
      </c>
      <c r="F24" s="34">
        <f t="shared" si="0"/>
        <v>0.52038216456737008</v>
      </c>
    </row>
    <row r="25" spans="2:6" x14ac:dyDescent="0.25">
      <c r="B25" s="13" t="s">
        <v>13</v>
      </c>
      <c r="C25" s="14">
        <v>85243599</v>
      </c>
      <c r="D25" s="14">
        <v>81833598</v>
      </c>
      <c r="E25" s="14">
        <v>54503633.549999997</v>
      </c>
      <c r="F25" s="34">
        <f t="shared" si="0"/>
        <v>0.66603002778883069</v>
      </c>
    </row>
    <row r="26" spans="2:6" x14ac:dyDescent="0.25">
      <c r="B26" s="13" t="s">
        <v>14</v>
      </c>
      <c r="C26" s="14">
        <v>46280559</v>
      </c>
      <c r="D26" s="14">
        <v>35948847</v>
      </c>
      <c r="E26" s="14">
        <v>20104978.439999994</v>
      </c>
      <c r="F26" s="34">
        <f t="shared" si="0"/>
        <v>0.55926629413176987</v>
      </c>
    </row>
    <row r="27" spans="2:6" x14ac:dyDescent="0.25">
      <c r="B27" s="13" t="s">
        <v>15</v>
      </c>
      <c r="C27" s="14">
        <v>22139356</v>
      </c>
      <c r="D27" s="14">
        <v>11407665</v>
      </c>
      <c r="E27" s="14">
        <v>4952344.129999998</v>
      </c>
      <c r="F27" s="34">
        <f t="shared" si="0"/>
        <v>0.43412426031093987</v>
      </c>
    </row>
    <row r="28" spans="2:6" x14ac:dyDescent="0.25">
      <c r="B28" s="13" t="s">
        <v>16</v>
      </c>
      <c r="C28" s="14">
        <v>51949200</v>
      </c>
      <c r="D28" s="14">
        <v>43517706</v>
      </c>
      <c r="E28" s="14">
        <v>37613350.110000007</v>
      </c>
      <c r="F28" s="34">
        <f t="shared" si="0"/>
        <v>0.86432290594545602</v>
      </c>
    </row>
    <row r="29" spans="2:6" x14ac:dyDescent="0.25">
      <c r="B29" s="13" t="s">
        <v>17</v>
      </c>
      <c r="C29" s="14">
        <v>14262020</v>
      </c>
      <c r="D29" s="14">
        <v>14904946</v>
      </c>
      <c r="E29" s="14">
        <v>6524514.5699999994</v>
      </c>
      <c r="F29" s="34">
        <f t="shared" si="0"/>
        <v>0.43774157719189316</v>
      </c>
    </row>
    <row r="30" spans="2:6" x14ac:dyDescent="0.25">
      <c r="B30" s="13" t="s">
        <v>18</v>
      </c>
      <c r="C30" s="14">
        <v>16335576</v>
      </c>
      <c r="D30" s="14">
        <v>8666085</v>
      </c>
      <c r="E30" s="14">
        <v>1839375.5199999998</v>
      </c>
      <c r="F30" s="34">
        <f t="shared" si="0"/>
        <v>0.21224988215555235</v>
      </c>
    </row>
    <row r="31" spans="2:6" x14ac:dyDescent="0.25">
      <c r="B31" s="13" t="s">
        <v>21</v>
      </c>
      <c r="C31" s="14">
        <v>3033753</v>
      </c>
      <c r="D31" s="14">
        <v>892888</v>
      </c>
      <c r="E31" s="14">
        <v>547520.77</v>
      </c>
      <c r="F31" s="34">
        <f t="shared" si="0"/>
        <v>0.61320207013645611</v>
      </c>
    </row>
    <row r="32" spans="2:6" x14ac:dyDescent="0.25">
      <c r="B32" s="13" t="s">
        <v>22</v>
      </c>
      <c r="C32" s="14">
        <v>2187333</v>
      </c>
      <c r="D32" s="14">
        <v>1321318</v>
      </c>
      <c r="E32" s="14">
        <v>487781.22</v>
      </c>
      <c r="F32" s="34">
        <f t="shared" si="0"/>
        <v>0.36916262398605026</v>
      </c>
    </row>
    <row r="33" spans="2:6" x14ac:dyDescent="0.25">
      <c r="B33" s="13" t="s">
        <v>19</v>
      </c>
      <c r="C33" s="14">
        <v>119019149</v>
      </c>
      <c r="D33" s="14">
        <v>123563390</v>
      </c>
      <c r="E33" s="14">
        <v>70476627.829999983</v>
      </c>
      <c r="F33" s="34">
        <f t="shared" si="0"/>
        <v>0.57036819587096133</v>
      </c>
    </row>
    <row r="34" spans="2:6" x14ac:dyDescent="0.25">
      <c r="B34" s="15" t="s">
        <v>20</v>
      </c>
      <c r="C34" s="16">
        <v>211017901</v>
      </c>
      <c r="D34" s="16">
        <v>89449459</v>
      </c>
      <c r="E34" s="16">
        <v>41555652.670000009</v>
      </c>
      <c r="F34" s="35">
        <f t="shared" ref="F34:F61" si="2">IF(E34=0,"0%",+E34/D34)</f>
        <v>0.46457131361744747</v>
      </c>
    </row>
    <row r="35" spans="2:6" x14ac:dyDescent="0.25">
      <c r="B35" s="2" t="s">
        <v>3</v>
      </c>
      <c r="C35" s="3">
        <f>+SUM(C36:C39)</f>
        <v>0</v>
      </c>
      <c r="D35" s="3">
        <f t="shared" ref="D35:E35" si="3">+SUM(D36:D39)</f>
        <v>63871915</v>
      </c>
      <c r="E35" s="3">
        <f t="shared" si="3"/>
        <v>47287086</v>
      </c>
      <c r="F35" s="26">
        <f t="shared" si="2"/>
        <v>0.7403423867908141</v>
      </c>
    </row>
    <row r="36" spans="2:6" x14ac:dyDescent="0.25">
      <c r="B36" s="11" t="s">
        <v>11</v>
      </c>
      <c r="C36" s="12">
        <v>0</v>
      </c>
      <c r="D36" s="12">
        <v>8199148</v>
      </c>
      <c r="E36" s="12">
        <v>8199148</v>
      </c>
      <c r="F36" s="33">
        <f t="shared" si="2"/>
        <v>1</v>
      </c>
    </row>
    <row r="37" spans="2:6" x14ac:dyDescent="0.25">
      <c r="B37" s="13" t="s">
        <v>14</v>
      </c>
      <c r="C37" s="14">
        <v>0</v>
      </c>
      <c r="D37" s="14">
        <v>53406412</v>
      </c>
      <c r="E37" s="14">
        <v>36821583</v>
      </c>
      <c r="F37" s="34">
        <f t="shared" si="2"/>
        <v>0.68945996596813131</v>
      </c>
    </row>
    <row r="38" spans="2:6" x14ac:dyDescent="0.25">
      <c r="B38" s="13" t="s">
        <v>15</v>
      </c>
      <c r="C38" s="14">
        <v>0</v>
      </c>
      <c r="D38" s="14">
        <v>898420</v>
      </c>
      <c r="E38" s="14">
        <v>898420</v>
      </c>
      <c r="F38" s="34">
        <f t="shared" si="2"/>
        <v>1</v>
      </c>
    </row>
    <row r="39" spans="2:6" x14ac:dyDescent="0.25">
      <c r="B39" s="15" t="s">
        <v>19</v>
      </c>
      <c r="C39" s="16">
        <v>0</v>
      </c>
      <c r="D39" s="16">
        <v>1367935</v>
      </c>
      <c r="E39" s="16">
        <v>1367935</v>
      </c>
      <c r="F39" s="35">
        <f t="shared" si="2"/>
        <v>1</v>
      </c>
    </row>
    <row r="40" spans="2:6" x14ac:dyDescent="0.25">
      <c r="B40" s="2" t="s">
        <v>4</v>
      </c>
      <c r="C40" s="3">
        <f>+SUM(C41:C48)</f>
        <v>11225000</v>
      </c>
      <c r="D40" s="3">
        <f t="shared" ref="D40:E40" si="4">+SUM(D41:D48)</f>
        <v>52797676</v>
      </c>
      <c r="E40" s="3">
        <f t="shared" si="4"/>
        <v>37261929.380000003</v>
      </c>
      <c r="F40" s="26">
        <f t="shared" si="2"/>
        <v>0.70574942313748812</v>
      </c>
    </row>
    <row r="41" spans="2:6" x14ac:dyDescent="0.25">
      <c r="B41" s="11" t="s">
        <v>11</v>
      </c>
      <c r="C41" s="12">
        <v>777000</v>
      </c>
      <c r="D41" s="12">
        <v>24315848</v>
      </c>
      <c r="E41" s="12">
        <v>15425061</v>
      </c>
      <c r="F41" s="33">
        <f t="shared" si="2"/>
        <v>0.63436245365573929</v>
      </c>
    </row>
    <row r="42" spans="2:6" x14ac:dyDescent="0.25">
      <c r="B42" s="13" t="s">
        <v>12</v>
      </c>
      <c r="C42" s="14">
        <v>0</v>
      </c>
      <c r="D42" s="14">
        <v>747984</v>
      </c>
      <c r="E42" s="14">
        <v>504449</v>
      </c>
      <c r="F42" s="34">
        <f t="shared" si="2"/>
        <v>0.67441148473764145</v>
      </c>
    </row>
    <row r="43" spans="2:6" x14ac:dyDescent="0.25">
      <c r="B43" s="13" t="s">
        <v>13</v>
      </c>
      <c r="C43" s="14">
        <v>0</v>
      </c>
      <c r="D43" s="14">
        <v>946324</v>
      </c>
      <c r="E43" s="14">
        <v>550281</v>
      </c>
      <c r="F43" s="34">
        <f t="shared" si="2"/>
        <v>0.58149323064827696</v>
      </c>
    </row>
    <row r="44" spans="2:6" x14ac:dyDescent="0.25">
      <c r="B44" s="13" t="s">
        <v>14</v>
      </c>
      <c r="C44" s="14">
        <v>0</v>
      </c>
      <c r="D44" s="14">
        <v>143600</v>
      </c>
      <c r="E44" s="14">
        <v>143049</v>
      </c>
      <c r="F44" s="34">
        <f t="shared" si="2"/>
        <v>0.99616295264623955</v>
      </c>
    </row>
    <row r="45" spans="2:6" x14ac:dyDescent="0.25">
      <c r="B45" s="13" t="s">
        <v>16</v>
      </c>
      <c r="C45" s="14">
        <v>0</v>
      </c>
      <c r="D45" s="14">
        <v>3710778</v>
      </c>
      <c r="E45" s="14">
        <v>2522786</v>
      </c>
      <c r="F45" s="34">
        <f t="shared" si="2"/>
        <v>0.67985365872062409</v>
      </c>
    </row>
    <row r="46" spans="2:6" x14ac:dyDescent="0.25">
      <c r="B46" s="13" t="s">
        <v>17</v>
      </c>
      <c r="C46" s="14">
        <v>0</v>
      </c>
      <c r="D46" s="14">
        <v>12000</v>
      </c>
      <c r="E46" s="14">
        <v>4271.3999999999996</v>
      </c>
      <c r="F46" s="34">
        <f t="shared" si="2"/>
        <v>0.35594999999999999</v>
      </c>
    </row>
    <row r="47" spans="2:6" x14ac:dyDescent="0.25">
      <c r="B47" s="13" t="s">
        <v>19</v>
      </c>
      <c r="C47" s="14">
        <v>23000</v>
      </c>
      <c r="D47" s="14">
        <v>3287364</v>
      </c>
      <c r="E47" s="14">
        <v>1724216.0100000002</v>
      </c>
      <c r="F47" s="34">
        <f t="shared" si="2"/>
        <v>0.52449805071783961</v>
      </c>
    </row>
    <row r="48" spans="2:6" x14ac:dyDescent="0.25">
      <c r="B48" s="13" t="s">
        <v>20</v>
      </c>
      <c r="C48" s="14">
        <v>10425000</v>
      </c>
      <c r="D48" s="14">
        <v>19633778</v>
      </c>
      <c r="E48" s="14">
        <v>16387815.970000001</v>
      </c>
      <c r="F48" s="34">
        <f t="shared" si="2"/>
        <v>0.83467460872787702</v>
      </c>
    </row>
    <row r="49" spans="2:6" x14ac:dyDescent="0.25">
      <c r="B49" s="2" t="s">
        <v>5</v>
      </c>
      <c r="C49" s="3">
        <f>+SUM(C50:C60)</f>
        <v>895883712</v>
      </c>
      <c r="D49" s="3">
        <f t="shared" ref="D49:E49" si="5">+SUM(D50:D60)</f>
        <v>208443191</v>
      </c>
      <c r="E49" s="3">
        <f t="shared" si="5"/>
        <v>53745979.210000008</v>
      </c>
      <c r="F49" s="26">
        <f t="shared" si="2"/>
        <v>0.25784473434778693</v>
      </c>
    </row>
    <row r="50" spans="2:6" x14ac:dyDescent="0.25">
      <c r="B50" s="11" t="s">
        <v>11</v>
      </c>
      <c r="C50" s="12">
        <v>36020984</v>
      </c>
      <c r="D50" s="12">
        <v>10576244</v>
      </c>
      <c r="E50" s="12">
        <v>269866.38</v>
      </c>
      <c r="F50" s="33">
        <f t="shared" si="2"/>
        <v>2.5516277801457682E-2</v>
      </c>
    </row>
    <row r="51" spans="2:6" x14ac:dyDescent="0.25">
      <c r="B51" s="13" t="s">
        <v>12</v>
      </c>
      <c r="C51" s="14">
        <v>36142526</v>
      </c>
      <c r="D51" s="14">
        <v>22510894</v>
      </c>
      <c r="E51" s="14">
        <v>10428565.07</v>
      </c>
      <c r="F51" s="34">
        <f t="shared" si="2"/>
        <v>0.46326747707132376</v>
      </c>
    </row>
    <row r="52" spans="2:6" x14ac:dyDescent="0.25">
      <c r="B52" s="13" t="s">
        <v>13</v>
      </c>
      <c r="C52" s="14">
        <v>25000000</v>
      </c>
      <c r="D52" s="14">
        <v>13884</v>
      </c>
      <c r="E52" s="14">
        <v>5124</v>
      </c>
      <c r="F52" s="34">
        <f t="shared" si="2"/>
        <v>0.36905790838375108</v>
      </c>
    </row>
    <row r="53" spans="2:6" x14ac:dyDescent="0.25">
      <c r="B53" s="13" t="s">
        <v>14</v>
      </c>
      <c r="C53" s="14">
        <v>25000000</v>
      </c>
      <c r="D53" s="14">
        <v>454885</v>
      </c>
      <c r="E53" s="14">
        <v>151228.97999999998</v>
      </c>
      <c r="F53" s="34">
        <f t="shared" si="2"/>
        <v>0.33245541180737986</v>
      </c>
    </row>
    <row r="54" spans="2:6" x14ac:dyDescent="0.25">
      <c r="B54" s="13" t="s">
        <v>15</v>
      </c>
      <c r="C54" s="14">
        <v>15000000</v>
      </c>
      <c r="D54" s="14">
        <v>49736</v>
      </c>
      <c r="E54" s="14">
        <v>42736</v>
      </c>
      <c r="F54" s="34">
        <f t="shared" si="2"/>
        <v>0.8592568763069004</v>
      </c>
    </row>
    <row r="55" spans="2:6" x14ac:dyDescent="0.25">
      <c r="B55" s="13" t="s">
        <v>16</v>
      </c>
      <c r="C55" s="14">
        <v>25000000</v>
      </c>
      <c r="D55" s="14">
        <v>4650</v>
      </c>
      <c r="E55" s="14">
        <v>4650</v>
      </c>
      <c r="F55" s="34">
        <f t="shared" si="2"/>
        <v>1</v>
      </c>
    </row>
    <row r="56" spans="2:6" x14ac:dyDescent="0.25">
      <c r="B56" s="13" t="s">
        <v>17</v>
      </c>
      <c r="C56" s="14">
        <v>0</v>
      </c>
      <c r="D56" s="14">
        <v>2048778</v>
      </c>
      <c r="E56" s="14">
        <v>2005643.44</v>
      </c>
      <c r="F56" s="34">
        <f t="shared" si="2"/>
        <v>0.97894620110133945</v>
      </c>
    </row>
    <row r="57" spans="2:6" x14ac:dyDescent="0.25">
      <c r="B57" s="13" t="s">
        <v>18</v>
      </c>
      <c r="C57" s="14">
        <v>0</v>
      </c>
      <c r="D57" s="14">
        <v>1343809</v>
      </c>
      <c r="E57" s="14">
        <v>12520</v>
      </c>
      <c r="F57" s="34">
        <f t="shared" si="2"/>
        <v>9.3168002297945619E-3</v>
      </c>
    </row>
    <row r="58" spans="2:6" x14ac:dyDescent="0.25">
      <c r="B58" s="13" t="s">
        <v>22</v>
      </c>
      <c r="C58" s="14">
        <v>10000000</v>
      </c>
      <c r="D58" s="14">
        <v>0</v>
      </c>
      <c r="E58" s="14">
        <v>0</v>
      </c>
      <c r="F58" s="34" t="str">
        <f t="shared" si="2"/>
        <v>0%</v>
      </c>
    </row>
    <row r="59" spans="2:6" x14ac:dyDescent="0.25">
      <c r="B59" s="13" t="s">
        <v>19</v>
      </c>
      <c r="C59" s="14">
        <v>0</v>
      </c>
      <c r="D59" s="14">
        <v>4640153</v>
      </c>
      <c r="E59" s="14">
        <v>4549499.919999999</v>
      </c>
      <c r="F59" s="34">
        <f t="shared" si="2"/>
        <v>0.98046334248030165</v>
      </c>
    </row>
    <row r="60" spans="2:6" x14ac:dyDescent="0.25">
      <c r="B60" s="13" t="s">
        <v>20</v>
      </c>
      <c r="C60" s="14">
        <v>723720202</v>
      </c>
      <c r="D60" s="14">
        <v>166800158</v>
      </c>
      <c r="E60" s="14">
        <v>36276145.420000009</v>
      </c>
      <c r="F60" s="34">
        <f t="shared" si="2"/>
        <v>0.21748268020225742</v>
      </c>
    </row>
    <row r="61" spans="2:6" x14ac:dyDescent="0.25">
      <c r="B61" s="4" t="s">
        <v>8</v>
      </c>
      <c r="C61" s="5">
        <f>+C49+C40+C35+C22+C19+C9</f>
        <v>2893130712</v>
      </c>
      <c r="D61" s="5">
        <f>+D49+D40+D35+D22+D19+D9</f>
        <v>1836137073</v>
      </c>
      <c r="E61" s="5">
        <f>+E49+E40+E35+E22+E19+E9</f>
        <v>929787899.07999992</v>
      </c>
      <c r="F61" s="30">
        <f t="shared" si="2"/>
        <v>0.5063826185704382</v>
      </c>
    </row>
    <row r="62" spans="2:6" x14ac:dyDescent="0.25">
      <c r="B62" s="1" t="s">
        <v>30</v>
      </c>
      <c r="C62" s="9"/>
      <c r="D62" s="9"/>
      <c r="E62" s="9"/>
    </row>
  </sheetData>
  <mergeCells count="1">
    <mergeCell ref="B5:F5"/>
  </mergeCell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8"/>
  <sheetViews>
    <sheetView showGridLines="0" zoomScaleNormal="100" workbookViewId="0"/>
  </sheetViews>
  <sheetFormatPr baseColWidth="10" defaultRowHeight="15" x14ac:dyDescent="0.25"/>
  <cols>
    <col min="2" max="2" width="82.5703125" customWidth="1"/>
    <col min="5" max="5" width="14.7109375" customWidth="1"/>
  </cols>
  <sheetData>
    <row r="1" spans="2:6" x14ac:dyDescent="0.25">
      <c r="B1" s="40" t="s">
        <v>31</v>
      </c>
    </row>
    <row r="2" spans="2:6" x14ac:dyDescent="0.25">
      <c r="B2" s="40" t="s">
        <v>32</v>
      </c>
    </row>
    <row r="3" spans="2:6" x14ac:dyDescent="0.25">
      <c r="B3" s="40" t="s">
        <v>33</v>
      </c>
    </row>
    <row r="5" spans="2:6" ht="52.5" customHeight="1" x14ac:dyDescent="0.25">
      <c r="B5" s="38" t="s">
        <v>34</v>
      </c>
      <c r="C5" s="38"/>
      <c r="D5" s="38"/>
      <c r="E5" s="38"/>
      <c r="F5" s="38"/>
    </row>
    <row r="7" spans="2:6" x14ac:dyDescent="0.25">
      <c r="B7" t="s">
        <v>27</v>
      </c>
    </row>
    <row r="8" spans="2:6" ht="38.25" x14ac:dyDescent="0.25">
      <c r="B8" s="6" t="s">
        <v>9</v>
      </c>
      <c r="C8" s="6" t="s">
        <v>6</v>
      </c>
      <c r="D8" s="6" t="s">
        <v>7</v>
      </c>
      <c r="E8" s="10" t="s">
        <v>35</v>
      </c>
      <c r="F8" s="10" t="s">
        <v>10</v>
      </c>
    </row>
    <row r="9" spans="2:6" x14ac:dyDescent="0.25">
      <c r="B9" s="2" t="s">
        <v>0</v>
      </c>
      <c r="C9" s="3">
        <f>SUM(C10:C10)</f>
        <v>200000</v>
      </c>
      <c r="D9" s="3">
        <f>SUM(D10:D10)</f>
        <v>200000</v>
      </c>
      <c r="E9" s="3">
        <f>SUM(E10:E10)</f>
        <v>30520</v>
      </c>
      <c r="F9" s="26">
        <f t="shared" ref="F9:F37" si="0">IF(E9=0,"0%",+E9/D9)</f>
        <v>0.15260000000000001</v>
      </c>
    </row>
    <row r="10" spans="2:6" x14ac:dyDescent="0.25">
      <c r="B10" s="36" t="s">
        <v>20</v>
      </c>
      <c r="C10" s="12">
        <v>200000</v>
      </c>
      <c r="D10" s="12">
        <v>200000</v>
      </c>
      <c r="E10" s="12">
        <v>30520</v>
      </c>
      <c r="F10" s="42">
        <f t="shared" si="0"/>
        <v>0.15260000000000001</v>
      </c>
    </row>
    <row r="11" spans="2:6" x14ac:dyDescent="0.25">
      <c r="B11" s="2" t="s">
        <v>1</v>
      </c>
      <c r="C11" s="3">
        <f>SUM(C12:C12)</f>
        <v>850000</v>
      </c>
      <c r="D11" s="3">
        <f>SUM(D12:D12)</f>
        <v>850000</v>
      </c>
      <c r="E11" s="3">
        <f>SUM(E12:E12)</f>
        <v>104296.5</v>
      </c>
      <c r="F11" s="26">
        <f t="shared" si="0"/>
        <v>0.12270176470588236</v>
      </c>
    </row>
    <row r="12" spans="2:6" x14ac:dyDescent="0.25">
      <c r="B12" s="36" t="s">
        <v>19</v>
      </c>
      <c r="C12" s="12">
        <v>850000</v>
      </c>
      <c r="D12" s="12">
        <v>850000</v>
      </c>
      <c r="E12" s="12">
        <v>104296.5</v>
      </c>
      <c r="F12" s="42">
        <f t="shared" si="0"/>
        <v>0.12270176470588236</v>
      </c>
    </row>
    <row r="13" spans="2:6" x14ac:dyDescent="0.25">
      <c r="B13" s="2" t="s">
        <v>2</v>
      </c>
      <c r="C13" s="3">
        <f>+SUM(C14:C24)</f>
        <v>55553676</v>
      </c>
      <c r="D13" s="3">
        <f t="shared" ref="D13:E13" si="1">+SUM(D14:D24)</f>
        <v>84332770</v>
      </c>
      <c r="E13" s="3">
        <f t="shared" si="1"/>
        <v>47866177.880000003</v>
      </c>
      <c r="F13" s="26">
        <f t="shared" si="0"/>
        <v>0.56758692830794011</v>
      </c>
    </row>
    <row r="14" spans="2:6" x14ac:dyDescent="0.25">
      <c r="B14" s="11" t="s">
        <v>11</v>
      </c>
      <c r="C14" s="12">
        <v>6000</v>
      </c>
      <c r="D14" s="12">
        <v>315218</v>
      </c>
      <c r="E14" s="12">
        <v>85612</v>
      </c>
      <c r="F14" s="42">
        <f t="shared" si="0"/>
        <v>0.27159616519361202</v>
      </c>
    </row>
    <row r="15" spans="2:6" x14ac:dyDescent="0.25">
      <c r="B15" s="13" t="s">
        <v>12</v>
      </c>
      <c r="C15" s="14">
        <v>7500</v>
      </c>
      <c r="D15" s="14">
        <v>183248</v>
      </c>
      <c r="E15" s="14">
        <v>22208</v>
      </c>
      <c r="F15" s="43">
        <f t="shared" si="0"/>
        <v>0.12119095433510871</v>
      </c>
    </row>
    <row r="16" spans="2:6" x14ac:dyDescent="0.25">
      <c r="B16" s="13" t="s">
        <v>13</v>
      </c>
      <c r="C16" s="14">
        <v>4500</v>
      </c>
      <c r="D16" s="14">
        <v>5030861</v>
      </c>
      <c r="E16" s="14">
        <v>29666</v>
      </c>
      <c r="F16" s="43">
        <f t="shared" si="0"/>
        <v>5.8968037479071676E-3</v>
      </c>
    </row>
    <row r="17" spans="2:6" x14ac:dyDescent="0.25">
      <c r="B17" s="13" t="s">
        <v>14</v>
      </c>
      <c r="C17" s="14">
        <v>6000</v>
      </c>
      <c r="D17" s="14">
        <v>12088120</v>
      </c>
      <c r="E17" s="14">
        <v>10155949.27</v>
      </c>
      <c r="F17" s="43">
        <f t="shared" si="0"/>
        <v>0.84015953431964607</v>
      </c>
    </row>
    <row r="18" spans="2:6" x14ac:dyDescent="0.25">
      <c r="B18" s="13" t="s">
        <v>15</v>
      </c>
      <c r="C18" s="14">
        <v>4500</v>
      </c>
      <c r="D18" s="14">
        <v>196510</v>
      </c>
      <c r="E18" s="14">
        <v>29074</v>
      </c>
      <c r="F18" s="43">
        <f t="shared" si="0"/>
        <v>0.14795175818024528</v>
      </c>
    </row>
    <row r="19" spans="2:6" x14ac:dyDescent="0.25">
      <c r="B19" s="13" t="s">
        <v>16</v>
      </c>
      <c r="C19" s="14">
        <v>4500</v>
      </c>
      <c r="D19" s="14">
        <v>15304</v>
      </c>
      <c r="E19" s="14">
        <v>13304</v>
      </c>
      <c r="F19" s="43">
        <f t="shared" si="0"/>
        <v>0.86931521170935699</v>
      </c>
    </row>
    <row r="20" spans="2:6" x14ac:dyDescent="0.25">
      <c r="B20" s="13" t="s">
        <v>17</v>
      </c>
      <c r="C20" s="14">
        <v>3000</v>
      </c>
      <c r="D20" s="14">
        <v>98833</v>
      </c>
      <c r="E20" s="14">
        <v>49333</v>
      </c>
      <c r="F20" s="43">
        <f t="shared" si="0"/>
        <v>0.49915514048951259</v>
      </c>
    </row>
    <row r="21" spans="2:6" x14ac:dyDescent="0.25">
      <c r="B21" s="13" t="s">
        <v>21</v>
      </c>
      <c r="C21" s="14">
        <v>1500</v>
      </c>
      <c r="D21" s="14">
        <v>26500</v>
      </c>
      <c r="E21" s="14">
        <v>3500</v>
      </c>
      <c r="F21" s="43">
        <f t="shared" si="0"/>
        <v>0.13207547169811321</v>
      </c>
    </row>
    <row r="22" spans="2:6" x14ac:dyDescent="0.25">
      <c r="B22" s="13" t="s">
        <v>22</v>
      </c>
      <c r="C22" s="14">
        <v>3000</v>
      </c>
      <c r="D22" s="14">
        <v>8500</v>
      </c>
      <c r="E22" s="14">
        <v>6498</v>
      </c>
      <c r="F22" s="43">
        <f t="shared" si="0"/>
        <v>0.76447058823529412</v>
      </c>
    </row>
    <row r="23" spans="2:6" x14ac:dyDescent="0.25">
      <c r="B23" s="13" t="s">
        <v>19</v>
      </c>
      <c r="C23" s="14">
        <v>14855545</v>
      </c>
      <c r="D23" s="14">
        <v>28261255</v>
      </c>
      <c r="E23" s="14">
        <v>16889157.810000002</v>
      </c>
      <c r="F23" s="43">
        <f t="shared" si="0"/>
        <v>0.59760820282043392</v>
      </c>
    </row>
    <row r="24" spans="2:6" x14ac:dyDescent="0.25">
      <c r="B24" s="15" t="s">
        <v>20</v>
      </c>
      <c r="C24" s="16">
        <v>40657631</v>
      </c>
      <c r="D24" s="16">
        <v>38108421</v>
      </c>
      <c r="E24" s="16">
        <v>20581875.800000001</v>
      </c>
      <c r="F24" s="44">
        <f t="shared" si="0"/>
        <v>0.54008734185024354</v>
      </c>
    </row>
    <row r="25" spans="2:6" x14ac:dyDescent="0.25">
      <c r="B25" s="2" t="s">
        <v>23</v>
      </c>
      <c r="C25" s="3">
        <f>SUM(C26:C27)</f>
        <v>0</v>
      </c>
      <c r="D25" s="3">
        <f t="shared" ref="D25:E25" si="2">SUM(D26:D27)</f>
        <v>7898111</v>
      </c>
      <c r="E25" s="3">
        <f t="shared" si="2"/>
        <v>3092067</v>
      </c>
      <c r="F25" s="26">
        <f t="shared" si="0"/>
        <v>0.39149449786157731</v>
      </c>
    </row>
    <row r="26" spans="2:6" x14ac:dyDescent="0.25">
      <c r="B26" s="13" t="s">
        <v>14</v>
      </c>
      <c r="C26" s="14">
        <v>0</v>
      </c>
      <c r="D26" s="14">
        <v>1333508</v>
      </c>
      <c r="E26" s="14">
        <v>0</v>
      </c>
      <c r="F26" s="43" t="str">
        <f t="shared" si="0"/>
        <v>0%</v>
      </c>
    </row>
    <row r="27" spans="2:6" x14ac:dyDescent="0.25">
      <c r="B27" s="13" t="s">
        <v>19</v>
      </c>
      <c r="C27" s="14">
        <v>0</v>
      </c>
      <c r="D27" s="14">
        <v>6564603</v>
      </c>
      <c r="E27" s="14">
        <v>3092067</v>
      </c>
      <c r="F27" s="43">
        <f t="shared" si="0"/>
        <v>0.47102117218665013</v>
      </c>
    </row>
    <row r="28" spans="2:6" x14ac:dyDescent="0.25">
      <c r="B28" s="2" t="s">
        <v>4</v>
      </c>
      <c r="C28" s="3">
        <f>+SUM(C29:C31)</f>
        <v>2898783</v>
      </c>
      <c r="D28" s="3">
        <f>+SUM(D29:D31)</f>
        <v>4424672</v>
      </c>
      <c r="E28" s="3">
        <f>+SUM(E29:E31)</f>
        <v>3663925.0700000003</v>
      </c>
      <c r="F28" s="26">
        <f t="shared" si="0"/>
        <v>0.82806704542167198</v>
      </c>
    </row>
    <row r="29" spans="2:6" x14ac:dyDescent="0.25">
      <c r="B29" s="11" t="s">
        <v>14</v>
      </c>
      <c r="C29" s="12">
        <v>0</v>
      </c>
      <c r="D29" s="12">
        <v>1888987</v>
      </c>
      <c r="E29" s="12">
        <v>1597627</v>
      </c>
      <c r="F29" s="42">
        <f t="shared" si="0"/>
        <v>0.84575859971508538</v>
      </c>
    </row>
    <row r="30" spans="2:6" x14ac:dyDescent="0.25">
      <c r="B30" s="48" t="s">
        <v>19</v>
      </c>
      <c r="C30" s="49">
        <v>2605453</v>
      </c>
      <c r="D30" s="49">
        <v>2258373</v>
      </c>
      <c r="E30" s="49">
        <v>2066298.07</v>
      </c>
      <c r="F30" s="43">
        <f t="shared" si="0"/>
        <v>0.91494986434924619</v>
      </c>
    </row>
    <row r="31" spans="2:6" x14ac:dyDescent="0.25">
      <c r="B31" s="13" t="s">
        <v>20</v>
      </c>
      <c r="C31" s="14">
        <v>293330</v>
      </c>
      <c r="D31" s="14">
        <v>277312</v>
      </c>
      <c r="E31" s="14">
        <v>0</v>
      </c>
      <c r="F31" s="43" t="str">
        <f t="shared" si="0"/>
        <v>0%</v>
      </c>
    </row>
    <row r="32" spans="2:6" x14ac:dyDescent="0.25">
      <c r="B32" s="2" t="s">
        <v>5</v>
      </c>
      <c r="C32" s="3">
        <f>+SUM(C33:C36)</f>
        <v>3283023</v>
      </c>
      <c r="D32" s="3">
        <f>+SUM(D33:D36)</f>
        <v>6488682</v>
      </c>
      <c r="E32" s="3">
        <f>+SUM(E33:E36)</f>
        <v>5030653.9000000004</v>
      </c>
      <c r="F32" s="26">
        <f t="shared" si="0"/>
        <v>0.77529672435788966</v>
      </c>
    </row>
    <row r="33" spans="2:6" x14ac:dyDescent="0.25">
      <c r="B33" s="11" t="s">
        <v>12</v>
      </c>
      <c r="C33" s="12">
        <v>0</v>
      </c>
      <c r="D33" s="12">
        <v>35000</v>
      </c>
      <c r="E33" s="12">
        <v>0</v>
      </c>
      <c r="F33" s="42" t="str">
        <f t="shared" si="0"/>
        <v>0%</v>
      </c>
    </row>
    <row r="34" spans="2:6" x14ac:dyDescent="0.25">
      <c r="B34" s="13" t="s">
        <v>17</v>
      </c>
      <c r="C34" s="14">
        <v>0</v>
      </c>
      <c r="D34" s="14">
        <v>15413</v>
      </c>
      <c r="E34" s="14">
        <v>15412.5</v>
      </c>
      <c r="F34" s="43">
        <f t="shared" si="0"/>
        <v>0.99996755985207297</v>
      </c>
    </row>
    <row r="35" spans="2:6" x14ac:dyDescent="0.25">
      <c r="B35" s="13" t="s">
        <v>19</v>
      </c>
      <c r="C35" s="14">
        <v>2828983</v>
      </c>
      <c r="D35" s="14">
        <v>5946178</v>
      </c>
      <c r="E35" s="14">
        <v>4960867.2</v>
      </c>
      <c r="F35" s="43">
        <f t="shared" si="0"/>
        <v>0.83429510519194017</v>
      </c>
    </row>
    <row r="36" spans="2:6" x14ac:dyDescent="0.25">
      <c r="B36" s="13" t="s">
        <v>20</v>
      </c>
      <c r="C36" s="14">
        <v>454040</v>
      </c>
      <c r="D36" s="14">
        <v>492091</v>
      </c>
      <c r="E36" s="14">
        <v>54374.2</v>
      </c>
      <c r="F36" s="43">
        <f t="shared" si="0"/>
        <v>0.11049622935595245</v>
      </c>
    </row>
    <row r="37" spans="2:6" x14ac:dyDescent="0.25">
      <c r="B37" s="4" t="s">
        <v>8</v>
      </c>
      <c r="C37" s="5">
        <f>+C32+C28+C13+C11+C9+C25</f>
        <v>62785482</v>
      </c>
      <c r="D37" s="5">
        <f t="shared" ref="D37:E37" si="3">+D32+D28+D13+D11+D9+D25</f>
        <v>104194235</v>
      </c>
      <c r="E37" s="5">
        <f t="shared" si="3"/>
        <v>59787640.350000001</v>
      </c>
      <c r="F37" s="30">
        <f t="shared" si="0"/>
        <v>0.57380948523687514</v>
      </c>
    </row>
    <row r="38" spans="2:6" x14ac:dyDescent="0.25">
      <c r="B38" s="1" t="s">
        <v>30</v>
      </c>
    </row>
  </sheetData>
  <mergeCells count="1">
    <mergeCell ref="B5:F5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4"/>
  <sheetViews>
    <sheetView showGridLines="0" zoomScaleNormal="100" workbookViewId="0"/>
  </sheetViews>
  <sheetFormatPr baseColWidth="10" defaultRowHeight="15" x14ac:dyDescent="0.25"/>
  <cols>
    <col min="2" max="2" width="68.140625" customWidth="1"/>
    <col min="5" max="5" width="14.7109375" customWidth="1"/>
  </cols>
  <sheetData>
    <row r="1" spans="2:6" x14ac:dyDescent="0.25">
      <c r="B1" s="40" t="s">
        <v>31</v>
      </c>
    </row>
    <row r="2" spans="2:6" x14ac:dyDescent="0.25">
      <c r="B2" s="40" t="s">
        <v>32</v>
      </c>
    </row>
    <row r="3" spans="2:6" x14ac:dyDescent="0.25">
      <c r="B3" s="40" t="s">
        <v>33</v>
      </c>
    </row>
    <row r="5" spans="2:6" ht="70.5" customHeight="1" x14ac:dyDescent="0.25">
      <c r="B5" s="38" t="s">
        <v>34</v>
      </c>
      <c r="C5" s="38"/>
      <c r="D5" s="38"/>
      <c r="E5" s="38"/>
      <c r="F5" s="38"/>
    </row>
    <row r="7" spans="2:6" x14ac:dyDescent="0.25">
      <c r="B7" t="s">
        <v>26</v>
      </c>
    </row>
    <row r="8" spans="2:6" ht="45" customHeight="1" x14ac:dyDescent="0.25">
      <c r="B8" s="6" t="s">
        <v>9</v>
      </c>
      <c r="C8" s="6" t="s">
        <v>6</v>
      </c>
      <c r="D8" s="6" t="s">
        <v>7</v>
      </c>
      <c r="E8" s="10" t="s">
        <v>35</v>
      </c>
      <c r="F8" s="10" t="s">
        <v>10</v>
      </c>
    </row>
    <row r="9" spans="2:6" x14ac:dyDescent="0.25">
      <c r="B9" s="2" t="s">
        <v>23</v>
      </c>
      <c r="C9" s="3">
        <f>+C10</f>
        <v>130313121</v>
      </c>
      <c r="D9" s="3">
        <f t="shared" ref="D9:E9" si="0">+D10</f>
        <v>130313121</v>
      </c>
      <c r="E9" s="3">
        <f t="shared" si="0"/>
        <v>0</v>
      </c>
      <c r="F9" s="26" t="str">
        <f t="shared" ref="F9:F13" si="1">IF(E9=0,"0%",+E9/D9)</f>
        <v>0%</v>
      </c>
    </row>
    <row r="10" spans="2:6" x14ac:dyDescent="0.25">
      <c r="B10" s="11" t="s">
        <v>17</v>
      </c>
      <c r="C10" s="12">
        <v>130313121</v>
      </c>
      <c r="D10" s="12">
        <v>130313121</v>
      </c>
      <c r="E10" s="12">
        <v>0</v>
      </c>
      <c r="F10" s="45" t="str">
        <f t="shared" si="1"/>
        <v>0%</v>
      </c>
    </row>
    <row r="11" spans="2:6" x14ac:dyDescent="0.25">
      <c r="B11" s="2" t="s">
        <v>36</v>
      </c>
      <c r="C11" s="3">
        <f>+C12</f>
        <v>500401757</v>
      </c>
      <c r="D11" s="3">
        <f t="shared" ref="D11:E11" si="2">+D12</f>
        <v>79281888</v>
      </c>
      <c r="E11" s="3">
        <f t="shared" si="2"/>
        <v>0</v>
      </c>
      <c r="F11" s="26" t="str">
        <f t="shared" ref="F11" si="3">IF(E11=0,"0%",+E11/D11)</f>
        <v>0%</v>
      </c>
    </row>
    <row r="12" spans="2:6" x14ac:dyDescent="0.25">
      <c r="B12" s="15" t="s">
        <v>20</v>
      </c>
      <c r="C12" s="50">
        <v>500401757</v>
      </c>
      <c r="D12" s="16">
        <v>79281888</v>
      </c>
      <c r="E12" s="16">
        <v>0</v>
      </c>
      <c r="F12" s="46" t="str">
        <f t="shared" si="1"/>
        <v>0%</v>
      </c>
    </row>
    <row r="13" spans="2:6" x14ac:dyDescent="0.25">
      <c r="B13" s="4" t="s">
        <v>8</v>
      </c>
      <c r="C13" s="5">
        <f>+C9+C11</f>
        <v>630714878</v>
      </c>
      <c r="D13" s="5">
        <f t="shared" ref="D13:E13" si="4">+D9+D11</f>
        <v>209595009</v>
      </c>
      <c r="E13" s="5">
        <f t="shared" si="4"/>
        <v>0</v>
      </c>
      <c r="F13" s="30" t="str">
        <f t="shared" si="1"/>
        <v>0%</v>
      </c>
    </row>
    <row r="14" spans="2:6" x14ac:dyDescent="0.25">
      <c r="B14" s="1" t="s">
        <v>30</v>
      </c>
    </row>
  </sheetData>
  <mergeCells count="1">
    <mergeCell ref="B5:F5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showGridLines="0" zoomScaleNormal="100" workbookViewId="0">
      <selection activeCell="C14" sqref="C14"/>
    </sheetView>
  </sheetViews>
  <sheetFormatPr baseColWidth="10" defaultRowHeight="15" x14ac:dyDescent="0.25"/>
  <cols>
    <col min="2" max="2" width="85.28515625" bestFit="1" customWidth="1"/>
    <col min="5" max="5" width="14.7109375" customWidth="1"/>
  </cols>
  <sheetData>
    <row r="1" spans="2:6" x14ac:dyDescent="0.25">
      <c r="B1" s="40" t="s">
        <v>31</v>
      </c>
    </row>
    <row r="2" spans="2:6" x14ac:dyDescent="0.25">
      <c r="B2" s="40" t="s">
        <v>32</v>
      </c>
    </row>
    <row r="3" spans="2:6" x14ac:dyDescent="0.25">
      <c r="B3" s="40" t="s">
        <v>33</v>
      </c>
    </row>
    <row r="5" spans="2:6" ht="60" customHeight="1" x14ac:dyDescent="0.25">
      <c r="B5" s="38" t="s">
        <v>34</v>
      </c>
      <c r="C5" s="38"/>
      <c r="D5" s="38"/>
      <c r="E5" s="38"/>
      <c r="F5" s="38"/>
    </row>
    <row r="7" spans="2:6" x14ac:dyDescent="0.25">
      <c r="B7" t="s">
        <v>25</v>
      </c>
    </row>
    <row r="8" spans="2:6" ht="38.25" x14ac:dyDescent="0.25">
      <c r="B8" s="6" t="s">
        <v>9</v>
      </c>
      <c r="C8" s="6" t="s">
        <v>6</v>
      </c>
      <c r="D8" s="6" t="s">
        <v>7</v>
      </c>
      <c r="E8" s="10" t="s">
        <v>35</v>
      </c>
      <c r="F8" s="10" t="s">
        <v>10</v>
      </c>
    </row>
    <row r="9" spans="2:6" x14ac:dyDescent="0.25">
      <c r="B9" s="2" t="s">
        <v>2</v>
      </c>
      <c r="C9" s="3">
        <f>SUM(C10:C11)</f>
        <v>0</v>
      </c>
      <c r="D9" s="3">
        <f>SUM(D10:D11)</f>
        <v>866746</v>
      </c>
      <c r="E9" s="3">
        <f>SUM(E10:E11)</f>
        <v>135392.51999999999</v>
      </c>
      <c r="F9" s="26">
        <f t="shared" ref="F9:F14" si="0">IF(E9=0,"0%",+E9/D9)</f>
        <v>0.1562078394362362</v>
      </c>
    </row>
    <row r="10" spans="2:6" x14ac:dyDescent="0.25">
      <c r="B10" s="23" t="s">
        <v>13</v>
      </c>
      <c r="C10" s="12">
        <v>0</v>
      </c>
      <c r="D10" s="12">
        <v>27750</v>
      </c>
      <c r="E10" s="12">
        <v>27750</v>
      </c>
      <c r="F10" s="42">
        <f t="shared" si="0"/>
        <v>1</v>
      </c>
    </row>
    <row r="11" spans="2:6" x14ac:dyDescent="0.25">
      <c r="B11" s="24" t="s">
        <v>20</v>
      </c>
      <c r="C11" s="14">
        <v>0</v>
      </c>
      <c r="D11" s="14">
        <v>838996</v>
      </c>
      <c r="E11" s="14">
        <v>107642.51999999999</v>
      </c>
      <c r="F11" s="43">
        <f t="shared" si="0"/>
        <v>0.12829920524054941</v>
      </c>
    </row>
    <row r="12" spans="2:6" x14ac:dyDescent="0.25">
      <c r="B12" s="2" t="s">
        <v>5</v>
      </c>
      <c r="C12" s="3">
        <f>SUM(C13:C13)</f>
        <v>0</v>
      </c>
      <c r="D12" s="3">
        <f>SUM(D13:D13)</f>
        <v>717863</v>
      </c>
      <c r="E12" s="3">
        <f>SUM(E13:E13)</f>
        <v>15412.5</v>
      </c>
      <c r="F12" s="26">
        <f t="shared" si="0"/>
        <v>2.1469974075833412E-2</v>
      </c>
    </row>
    <row r="13" spans="2:6" x14ac:dyDescent="0.25">
      <c r="B13" s="23" t="s">
        <v>17</v>
      </c>
      <c r="C13" s="12">
        <v>0</v>
      </c>
      <c r="D13" s="12">
        <v>717863</v>
      </c>
      <c r="E13" s="12">
        <v>15412.5</v>
      </c>
      <c r="F13" s="42">
        <f t="shared" si="0"/>
        <v>2.1469974075833412E-2</v>
      </c>
    </row>
    <row r="14" spans="2:6" x14ac:dyDescent="0.25">
      <c r="B14" s="4" t="s">
        <v>8</v>
      </c>
      <c r="C14" s="5">
        <f>+C12+C9</f>
        <v>0</v>
      </c>
      <c r="D14" s="5">
        <f>+D12+D9</f>
        <v>1584609</v>
      </c>
      <c r="E14" s="5">
        <f>+E12+E9</f>
        <v>150805.01999999999</v>
      </c>
      <c r="F14" s="47">
        <f t="shared" si="0"/>
        <v>9.5168599951155133E-2</v>
      </c>
    </row>
    <row r="15" spans="2:6" x14ac:dyDescent="0.25">
      <c r="B15" s="1" t="s">
        <v>30</v>
      </c>
    </row>
  </sheetData>
  <mergeCells count="1">
    <mergeCell ref="B5:F5"/>
  </mergeCells>
  <pageMargins left="0.7" right="0.7" top="0.75" bottom="0.75" header="0.3" footer="0.3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"/>
  <sheetViews>
    <sheetView showGridLines="0" zoomScaleNormal="100" workbookViewId="0">
      <selection activeCell="C10" sqref="C10"/>
    </sheetView>
  </sheetViews>
  <sheetFormatPr baseColWidth="10" defaultRowHeight="15" x14ac:dyDescent="0.25"/>
  <cols>
    <col min="2" max="2" width="85.28515625" bestFit="1" customWidth="1"/>
    <col min="5" max="5" width="14.7109375" customWidth="1"/>
  </cols>
  <sheetData>
    <row r="1" spans="2:6" x14ac:dyDescent="0.25">
      <c r="B1" s="40" t="s">
        <v>31</v>
      </c>
    </row>
    <row r="2" spans="2:6" x14ac:dyDescent="0.25">
      <c r="B2" s="40" t="s">
        <v>32</v>
      </c>
    </row>
    <row r="3" spans="2:6" x14ac:dyDescent="0.25">
      <c r="B3" s="40" t="s">
        <v>33</v>
      </c>
    </row>
    <row r="5" spans="2:6" ht="60" customHeight="1" x14ac:dyDescent="0.25">
      <c r="B5" s="38" t="s">
        <v>34</v>
      </c>
      <c r="C5" s="38"/>
      <c r="D5" s="38"/>
      <c r="E5" s="38"/>
      <c r="F5" s="38"/>
    </row>
    <row r="7" spans="2:6" x14ac:dyDescent="0.25">
      <c r="B7" t="s">
        <v>24</v>
      </c>
    </row>
    <row r="8" spans="2:6" ht="38.25" x14ac:dyDescent="0.25">
      <c r="B8" s="6" t="s">
        <v>9</v>
      </c>
      <c r="C8" s="6" t="s">
        <v>6</v>
      </c>
      <c r="D8" s="6" t="s">
        <v>7</v>
      </c>
      <c r="E8" s="10" t="s">
        <v>35</v>
      </c>
      <c r="F8" s="10" t="s">
        <v>10</v>
      </c>
    </row>
    <row r="9" spans="2:6" x14ac:dyDescent="0.25">
      <c r="B9" s="2" t="s">
        <v>5</v>
      </c>
      <c r="C9" s="3">
        <f>SUM(C10:C10)</f>
        <v>0</v>
      </c>
      <c r="D9" s="3">
        <f>SUM(D10:D10)</f>
        <v>0</v>
      </c>
      <c r="E9" s="3">
        <f>SUM(E10:E10)</f>
        <v>0</v>
      </c>
      <c r="F9" s="26" t="str">
        <f t="shared" ref="F9:F11" si="0">IF(E9=0,"0%",+E9/D9)</f>
        <v>0%</v>
      </c>
    </row>
    <row r="10" spans="2:6" x14ac:dyDescent="0.25">
      <c r="B10" s="37" t="s">
        <v>20</v>
      </c>
      <c r="C10" s="12"/>
      <c r="D10" s="12"/>
      <c r="E10" s="12"/>
      <c r="F10" s="42" t="str">
        <f t="shared" si="0"/>
        <v>0%</v>
      </c>
    </row>
    <row r="11" spans="2:6" x14ac:dyDescent="0.25">
      <c r="B11" s="4" t="s">
        <v>8</v>
      </c>
      <c r="C11" s="5">
        <f>+C10</f>
        <v>0</v>
      </c>
      <c r="D11" s="5">
        <f t="shared" ref="D11:E11" si="1">+D10</f>
        <v>0</v>
      </c>
      <c r="E11" s="5">
        <f t="shared" si="1"/>
        <v>0</v>
      </c>
      <c r="F11" s="47" t="str">
        <f t="shared" si="0"/>
        <v>0%</v>
      </c>
    </row>
    <row r="12" spans="2:6" x14ac:dyDescent="0.25">
      <c r="B12" s="1" t="s">
        <v>30</v>
      </c>
    </row>
  </sheetData>
  <mergeCells count="1">
    <mergeCell ref="B5:F5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TODA FUENTE</vt:lpstr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2014-05-15T18:09:35Z</cp:lastPrinted>
  <dcterms:created xsi:type="dcterms:W3CDTF">2013-07-12T22:51:31Z</dcterms:created>
  <dcterms:modified xsi:type="dcterms:W3CDTF">2016-08-09T22:44:24Z</dcterms:modified>
</cp:coreProperties>
</file>