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o C\DVICENTE\MINSA\2016\1.- INFORMACION A COMUNICACIONES\PpR_Pliego 2016\08_Agosto 2016\"/>
    </mc:Choice>
  </mc:AlternateContent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</sheets>
  <definedNames>
    <definedName name="_xlnm.Print_Area" localSheetId="4">DYT!$B$2:$F$12</definedName>
    <definedName name="_xlnm.Print_Area" localSheetId="2">RDR!$B$2:$F$35</definedName>
    <definedName name="_xlnm.Print_Area" localSheetId="1">RO!$B$2:$F$59</definedName>
    <definedName name="_xlnm.Print_Area" localSheetId="3">ROOC!$B$2:$F$11</definedName>
    <definedName name="_xlnm.Print_Area" localSheetId="0">'TODA FUENTE'!$B$2:$F$60</definedName>
  </definedNames>
  <calcPr calcId="152511"/>
</workbook>
</file>

<file path=xl/calcChain.xml><?xml version="1.0" encoding="utf-8"?>
<calcChain xmlns="http://schemas.openxmlformats.org/spreadsheetml/2006/main">
  <c r="E8" i="4" l="1"/>
  <c r="D8" i="4"/>
  <c r="C8" i="4"/>
  <c r="E6" i="4"/>
  <c r="E10" i="4" s="1"/>
  <c r="D6" i="4"/>
  <c r="D10" i="4" s="1"/>
  <c r="C6" i="4"/>
  <c r="C10" i="4" s="1"/>
  <c r="F27" i="3"/>
  <c r="E22" i="3"/>
  <c r="D22" i="3"/>
  <c r="C22" i="3"/>
  <c r="F24" i="3"/>
  <c r="F41" i="2"/>
  <c r="C46" i="2"/>
  <c r="D46" i="2"/>
  <c r="E46" i="2"/>
  <c r="F35" i="2"/>
  <c r="F34" i="2"/>
  <c r="F42" i="1"/>
  <c r="C47" i="1"/>
  <c r="D47" i="1"/>
  <c r="E47" i="1"/>
  <c r="F36" i="1"/>
  <c r="F35" i="1"/>
  <c r="F34" i="1"/>
  <c r="C19" i="1" l="1"/>
  <c r="D19" i="1"/>
  <c r="E19" i="1"/>
  <c r="C9" i="5" l="1"/>
  <c r="D9" i="5"/>
  <c r="E9" i="5"/>
  <c r="F51" i="2" l="1"/>
  <c r="F52" i="1"/>
  <c r="F23" i="3" l="1"/>
  <c r="F36" i="2"/>
  <c r="F33" i="2"/>
  <c r="E32" i="2"/>
  <c r="D32" i="2"/>
  <c r="C32" i="2"/>
  <c r="F37" i="1"/>
  <c r="E32" i="1"/>
  <c r="D32" i="1"/>
  <c r="C32" i="1"/>
  <c r="F22" i="3" l="1"/>
  <c r="F8" i="4"/>
  <c r="F42" i="2"/>
  <c r="F27" i="2"/>
  <c r="F57" i="2" l="1"/>
  <c r="F56" i="2"/>
  <c r="F55" i="2"/>
  <c r="F54" i="2"/>
  <c r="F53" i="2"/>
  <c r="F52" i="2"/>
  <c r="F50" i="2"/>
  <c r="F49" i="2"/>
  <c r="F48" i="2"/>
  <c r="F47" i="2"/>
  <c r="F45" i="2"/>
  <c r="F44" i="2"/>
  <c r="F43" i="2"/>
  <c r="F40" i="2"/>
  <c r="F39" i="2"/>
  <c r="F38" i="2"/>
  <c r="F31" i="2"/>
  <c r="F30" i="2"/>
  <c r="F29" i="2"/>
  <c r="F28" i="2"/>
  <c r="F26" i="2"/>
  <c r="F25" i="2"/>
  <c r="F24" i="2"/>
  <c r="F23" i="2"/>
  <c r="F22" i="2"/>
  <c r="F21" i="2"/>
  <c r="F20" i="2"/>
  <c r="F18" i="2"/>
  <c r="F17" i="2"/>
  <c r="F15" i="2"/>
  <c r="F14" i="2"/>
  <c r="F13" i="2"/>
  <c r="F12" i="2"/>
  <c r="F11" i="2"/>
  <c r="F10" i="2"/>
  <c r="F9" i="2"/>
  <c r="F8" i="2"/>
  <c r="F7" i="2"/>
  <c r="F58" i="1"/>
  <c r="F57" i="1"/>
  <c r="F56" i="1"/>
  <c r="F55" i="1"/>
  <c r="F54" i="1"/>
  <c r="F53" i="1"/>
  <c r="F51" i="1"/>
  <c r="F50" i="1"/>
  <c r="F49" i="1"/>
  <c r="F48" i="1"/>
  <c r="F46" i="1"/>
  <c r="F45" i="1"/>
  <c r="F44" i="1"/>
  <c r="F43" i="1"/>
  <c r="F41" i="1"/>
  <c r="F40" i="1"/>
  <c r="F39" i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18" i="1"/>
  <c r="F17" i="1"/>
  <c r="F15" i="1"/>
  <c r="F14" i="1"/>
  <c r="F13" i="1"/>
  <c r="F12" i="1"/>
  <c r="F11" i="1"/>
  <c r="F10" i="1"/>
  <c r="F9" i="1"/>
  <c r="F8" i="1"/>
  <c r="F7" i="1"/>
  <c r="F32" i="1" l="1"/>
  <c r="C38" i="1" l="1"/>
  <c r="D38" i="1"/>
  <c r="E38" i="1"/>
  <c r="F38" i="1" l="1"/>
  <c r="F33" i="3"/>
  <c r="E6" i="5" l="1"/>
  <c r="D6" i="5"/>
  <c r="C6" i="5"/>
  <c r="E16" i="1"/>
  <c r="D16" i="1"/>
  <c r="C16" i="1"/>
  <c r="F47" i="1" l="1"/>
  <c r="F16" i="1"/>
  <c r="C11" i="5"/>
  <c r="D11" i="5"/>
  <c r="F19" i="1"/>
  <c r="E11" i="5"/>
  <c r="E29" i="3"/>
  <c r="D29" i="3"/>
  <c r="C29" i="3"/>
  <c r="E25" i="3"/>
  <c r="D25" i="3"/>
  <c r="C25" i="3"/>
  <c r="E10" i="3"/>
  <c r="D10" i="3"/>
  <c r="C10" i="3"/>
  <c r="E8" i="3"/>
  <c r="D8" i="3"/>
  <c r="C8" i="3"/>
  <c r="E6" i="3"/>
  <c r="D6" i="3"/>
  <c r="C6" i="3"/>
  <c r="E37" i="2"/>
  <c r="D37" i="2"/>
  <c r="C37" i="2"/>
  <c r="F32" i="2"/>
  <c r="E19" i="2"/>
  <c r="D19" i="2"/>
  <c r="C19" i="2"/>
  <c r="E16" i="2"/>
  <c r="D16" i="2"/>
  <c r="C16" i="2"/>
  <c r="E6" i="2"/>
  <c r="D6" i="2"/>
  <c r="C6" i="2"/>
  <c r="E6" i="1"/>
  <c r="E59" i="1" s="1"/>
  <c r="D6" i="1"/>
  <c r="D59" i="1" s="1"/>
  <c r="C6" i="1"/>
  <c r="C59" i="1" s="1"/>
  <c r="C58" i="2" l="1"/>
  <c r="D58" i="2"/>
  <c r="C34" i="3"/>
  <c r="F46" i="2"/>
  <c r="E58" i="2"/>
  <c r="F37" i="2"/>
  <c r="F6" i="2"/>
  <c r="D34" i="3"/>
  <c r="E34" i="3"/>
  <c r="F19" i="2"/>
  <c r="F16" i="2"/>
  <c r="F59" i="1"/>
  <c r="F6" i="1"/>
  <c r="F11" i="5"/>
  <c r="F10" i="5"/>
  <c r="F9" i="5"/>
  <c r="F8" i="5"/>
  <c r="F7" i="5"/>
  <c r="F6" i="5"/>
  <c r="F10" i="4"/>
  <c r="F9" i="4"/>
  <c r="F7" i="4"/>
  <c r="F6" i="4"/>
  <c r="F32" i="3"/>
  <c r="F31" i="3"/>
  <c r="F30" i="3"/>
  <c r="F29" i="3"/>
  <c r="F28" i="3"/>
  <c r="F26" i="3"/>
  <c r="F25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8" i="2" l="1"/>
  <c r="F34" i="3"/>
</calcChain>
</file>

<file path=xl/sharedStrings.xml><?xml version="1.0" encoding="utf-8"?>
<sst xmlns="http://schemas.openxmlformats.org/spreadsheetml/2006/main" count="192" uniqueCount="33">
  <si>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</si>
  <si>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</si>
  <si>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</si>
  <si>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</si>
  <si>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</si>
  <si>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</si>
  <si>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</si>
  <si>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</si>
  <si>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</si>
  <si>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</si>
  <si>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</si>
  <si>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</si>
  <si>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</si>
  <si>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</si>
  <si>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</si>
  <si>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</si>
  <si>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</si>
  <si>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</si>
  <si>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</si>
  <si>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9001  ACCIONES CENTRALES</t>
  </si>
  <si>
    <t>9002  ASIGNACIONES PRESUPUESTARIAS QUE NO RESULTAN EN PRODUCTOS</t>
  </si>
  <si>
    <t>0129  PREVENCION Y MANEJO DE CONDICIONES SECUNDARIAS DE SALUD EN PERSONAS CON DISCAPACIDAD</t>
  </si>
  <si>
    <t>0131  CONTROL Y PREVENCION EN SALUD MENTAL</t>
  </si>
  <si>
    <t>4  DONACIONES Y TRANSFERENCIAS</t>
  </si>
  <si>
    <t>FUENTE: DONACIONES Y TRANSFERENCIAS</t>
  </si>
  <si>
    <t>FUENTE: RECURSOS POR OPERACIONES OFICIALES DE CREDITO</t>
  </si>
  <si>
    <t>FUENTE: RECURSOS DIRECTAMENTE RECAUDADOS</t>
  </si>
  <si>
    <t>FUENTE: RECURSOS ORDINARIOS</t>
  </si>
  <si>
    <t>TODA FUENTE DE FINANCIAMIENTO</t>
  </si>
  <si>
    <t>*/ La Ejecución se encuentra en la Fase de Devengado, la cual para el 2015 solo se tiene a cargo (04) Unidades Ejecutoras en el Pliego</t>
  </si>
  <si>
    <t>Fuente:  Base de Datos MEF al cierre del mes de Agosto</t>
  </si>
  <si>
    <t>EJECUCION DE LOS PROGRAMAS PRESUPUESTALES AL MES DE AGOSTO DEL AÑO FISCAL 2016 
DEL PLIEGO 011 MINSA</t>
  </si>
  <si>
    <t>DEVENGADO
AL 31.08.16
(*/)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</si>
</sst>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9" fontId="4" fillId="0" borderId="4" xfId="1" applyFont="1" applyBorder="1" applyAlignment="1">
      <alignment vertical="center"/>
    </xf>
    <xf numFmtId="9" fontId="4" fillId="0" borderId="6" xfId="1" applyFont="1" applyBorder="1" applyAlignment="1">
      <alignment vertical="center"/>
    </xf>
    <xf numFmtId="9" fontId="3" fillId="3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2" fillId="0" borderId="6" xfId="3" applyNumberFormat="1" applyFont="1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164" fontId="0" fillId="0" borderId="7" xfId="1" applyNumberFormat="1" applyFont="1" applyBorder="1"/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2"/>
  <sheetViews>
    <sheetView showGridLines="0" tabSelected="1" zoomScaleNormal="100" workbookViewId="0">
      <selection activeCell="B5" sqref="B5"/>
    </sheetView>
  </sheetViews>
  <sheetFormatPr baseColWidth="10" defaultRowHeight="15" x14ac:dyDescent="0.25"/>
  <cols>
    <col min="1" max="1" width="2.7109375" style="1" customWidth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6"/>
    <col min="7" max="16384" width="11.42578125" style="1"/>
  </cols>
  <sheetData>
    <row r="2" spans="2:6" ht="51.75" customHeight="1" x14ac:dyDescent="0.25">
      <c r="B2" s="45" t="s">
        <v>31</v>
      </c>
      <c r="C2" s="45"/>
      <c r="D2" s="45"/>
      <c r="E2" s="45"/>
      <c r="F2" s="45"/>
    </row>
    <row r="4" spans="2:6" x14ac:dyDescent="0.25">
      <c r="B4" s="1" t="s">
        <v>28</v>
      </c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32</v>
      </c>
      <c r="F5" s="10" t="s">
        <v>10</v>
      </c>
    </row>
    <row r="6" spans="2:6" x14ac:dyDescent="0.25">
      <c r="B6" s="2" t="s">
        <v>0</v>
      </c>
      <c r="C6" s="3">
        <f>SUM(C7:C15)</f>
        <v>1085551000</v>
      </c>
      <c r="D6" s="3">
        <f>SUM(D7:D15)</f>
        <v>794423613</v>
      </c>
      <c r="E6" s="3">
        <f>SUM(E7:E15)</f>
        <v>382202658.01999998</v>
      </c>
      <c r="F6" s="31">
        <f>IF(E6=0,"0%",+E6/D6)</f>
        <v>0.48110687014536158</v>
      </c>
    </row>
    <row r="7" spans="2:6" x14ac:dyDescent="0.25">
      <c r="B7" s="19" t="s">
        <v>11</v>
      </c>
      <c r="C7" s="20">
        <v>842891</v>
      </c>
      <c r="D7" s="20">
        <v>1154293</v>
      </c>
      <c r="E7" s="20">
        <v>472166.26</v>
      </c>
      <c r="F7" s="32">
        <f t="shared" ref="F7:F59" si="0">IF(E7=0,"0%",+E7/D7)</f>
        <v>0.40905234632801207</v>
      </c>
    </row>
    <row r="8" spans="2:6" x14ac:dyDescent="0.25">
      <c r="B8" s="21" t="s">
        <v>12</v>
      </c>
      <c r="C8" s="22">
        <v>198156</v>
      </c>
      <c r="D8" s="22">
        <v>343255</v>
      </c>
      <c r="E8" s="22">
        <v>75194.649999999994</v>
      </c>
      <c r="F8" s="33">
        <f t="shared" si="0"/>
        <v>0.21906352420212377</v>
      </c>
    </row>
    <row r="9" spans="2:6" x14ac:dyDescent="0.25">
      <c r="B9" s="21" t="s">
        <v>13</v>
      </c>
      <c r="C9" s="22">
        <v>463129</v>
      </c>
      <c r="D9" s="22">
        <v>824584</v>
      </c>
      <c r="E9" s="22">
        <v>370931.9800000001</v>
      </c>
      <c r="F9" s="33">
        <f t="shared" si="0"/>
        <v>0.44984135030512368</v>
      </c>
    </row>
    <row r="10" spans="2:6" x14ac:dyDescent="0.25">
      <c r="B10" s="21" t="s">
        <v>14</v>
      </c>
      <c r="C10" s="22">
        <v>437071</v>
      </c>
      <c r="D10" s="22">
        <v>538288</v>
      </c>
      <c r="E10" s="22">
        <v>290903.26</v>
      </c>
      <c r="F10" s="33">
        <f t="shared" si="0"/>
        <v>0.54042308206759204</v>
      </c>
    </row>
    <row r="11" spans="2:6" x14ac:dyDescent="0.25">
      <c r="B11" s="21" t="s">
        <v>15</v>
      </c>
      <c r="C11" s="22">
        <v>4074129</v>
      </c>
      <c r="D11" s="22">
        <v>4258534</v>
      </c>
      <c r="E11" s="22">
        <v>2201107.8499999996</v>
      </c>
      <c r="F11" s="33">
        <f t="shared" si="0"/>
        <v>0.51686985474343983</v>
      </c>
    </row>
    <row r="12" spans="2:6" x14ac:dyDescent="0.25">
      <c r="B12" s="21" t="s">
        <v>16</v>
      </c>
      <c r="C12" s="22">
        <v>176089</v>
      </c>
      <c r="D12" s="22">
        <v>302313</v>
      </c>
      <c r="E12" s="22">
        <v>32469.8</v>
      </c>
      <c r="F12" s="33">
        <f t="shared" si="0"/>
        <v>0.1074045773751046</v>
      </c>
    </row>
    <row r="13" spans="2:6" x14ac:dyDescent="0.25">
      <c r="B13" s="21" t="s">
        <v>17</v>
      </c>
      <c r="C13" s="22">
        <v>158679</v>
      </c>
      <c r="D13" s="22">
        <v>373492</v>
      </c>
      <c r="E13" s="22">
        <v>135600.13</v>
      </c>
      <c r="F13" s="33">
        <f t="shared" si="0"/>
        <v>0.3630603332869245</v>
      </c>
    </row>
    <row r="14" spans="2:6" x14ac:dyDescent="0.25">
      <c r="B14" s="21" t="s">
        <v>19</v>
      </c>
      <c r="C14" s="22">
        <v>1059115588</v>
      </c>
      <c r="D14" s="22">
        <v>764433839</v>
      </c>
      <c r="E14" s="22">
        <v>367712240.01999998</v>
      </c>
      <c r="F14" s="33">
        <f t="shared" si="0"/>
        <v>0.48102559209182261</v>
      </c>
    </row>
    <row r="15" spans="2:6" x14ac:dyDescent="0.25">
      <c r="B15" s="21" t="s">
        <v>20</v>
      </c>
      <c r="C15" s="22">
        <v>20085268</v>
      </c>
      <c r="D15" s="22">
        <v>22195015</v>
      </c>
      <c r="E15" s="22">
        <v>10912044.069999998</v>
      </c>
      <c r="F15" s="33">
        <f t="shared" si="0"/>
        <v>0.49164391508633803</v>
      </c>
    </row>
    <row r="16" spans="2:6" x14ac:dyDescent="0.25">
      <c r="B16" s="2" t="s">
        <v>1</v>
      </c>
      <c r="C16" s="3">
        <f>SUM(C17:C18)</f>
        <v>43521000</v>
      </c>
      <c r="D16" s="3">
        <f>SUM(D17:D18)</f>
        <v>44484072</v>
      </c>
      <c r="E16" s="3">
        <f>SUM(E17:E18)</f>
        <v>28395270.670000006</v>
      </c>
      <c r="F16" s="31">
        <f t="shared" si="0"/>
        <v>0.63832444723135973</v>
      </c>
    </row>
    <row r="17" spans="2:6" x14ac:dyDescent="0.25">
      <c r="B17" s="19" t="s">
        <v>19</v>
      </c>
      <c r="C17" s="20">
        <v>896000</v>
      </c>
      <c r="D17" s="20">
        <v>901172</v>
      </c>
      <c r="E17" s="20">
        <v>119265.95999999999</v>
      </c>
      <c r="F17" s="32">
        <f t="shared" si="0"/>
        <v>0.13234539022517344</v>
      </c>
    </row>
    <row r="18" spans="2:6" x14ac:dyDescent="0.25">
      <c r="B18" s="21" t="s">
        <v>20</v>
      </c>
      <c r="C18" s="22">
        <v>42625000</v>
      </c>
      <c r="D18" s="22">
        <v>43582900</v>
      </c>
      <c r="E18" s="22">
        <v>28276004.710000005</v>
      </c>
      <c r="F18" s="33">
        <f t="shared" si="0"/>
        <v>0.64878667344302476</v>
      </c>
    </row>
    <row r="19" spans="2:6" x14ac:dyDescent="0.25">
      <c r="B19" s="2" t="s">
        <v>2</v>
      </c>
      <c r="C19" s="3">
        <f>SUM(C20:C31)</f>
        <v>913553676</v>
      </c>
      <c r="D19" s="3">
        <f t="shared" ref="D19:E19" si="1">SUM(D20:D31)</f>
        <v>760745540</v>
      </c>
      <c r="E19" s="3">
        <f t="shared" si="1"/>
        <v>516619636.68000007</v>
      </c>
      <c r="F19" s="31">
        <f t="shared" si="0"/>
        <v>0.67909650404260025</v>
      </c>
    </row>
    <row r="20" spans="2:6" x14ac:dyDescent="0.25">
      <c r="B20" s="19" t="s">
        <v>11</v>
      </c>
      <c r="C20" s="20">
        <v>250119812</v>
      </c>
      <c r="D20" s="20">
        <v>228494101</v>
      </c>
      <c r="E20" s="20">
        <v>179847992.65000001</v>
      </c>
      <c r="F20" s="32">
        <f t="shared" si="0"/>
        <v>0.78710125059202296</v>
      </c>
    </row>
    <row r="21" spans="2:6" x14ac:dyDescent="0.25">
      <c r="B21" s="21" t="s">
        <v>12</v>
      </c>
      <c r="C21" s="22">
        <v>36425242</v>
      </c>
      <c r="D21" s="22">
        <v>37035248</v>
      </c>
      <c r="E21" s="22">
        <v>22748677.179999996</v>
      </c>
      <c r="F21" s="33">
        <f t="shared" si="0"/>
        <v>0.61424395429996836</v>
      </c>
    </row>
    <row r="22" spans="2:6" x14ac:dyDescent="0.25">
      <c r="B22" s="21" t="s">
        <v>13</v>
      </c>
      <c r="C22" s="22">
        <v>85248099</v>
      </c>
      <c r="D22" s="22">
        <v>89920157</v>
      </c>
      <c r="E22" s="22">
        <v>62458018.579999976</v>
      </c>
      <c r="F22" s="33">
        <f t="shared" si="0"/>
        <v>0.69459418959866781</v>
      </c>
    </row>
    <row r="23" spans="2:6" x14ac:dyDescent="0.25">
      <c r="B23" s="21" t="s">
        <v>14</v>
      </c>
      <c r="C23" s="22">
        <v>46286559</v>
      </c>
      <c r="D23" s="22">
        <v>47350813</v>
      </c>
      <c r="E23" s="22">
        <v>32114229.570000015</v>
      </c>
      <c r="F23" s="33">
        <f t="shared" si="0"/>
        <v>0.67821918010151194</v>
      </c>
    </row>
    <row r="24" spans="2:6" x14ac:dyDescent="0.25">
      <c r="B24" s="21" t="s">
        <v>15</v>
      </c>
      <c r="C24" s="22">
        <v>22143856</v>
      </c>
      <c r="D24" s="22">
        <v>11786710</v>
      </c>
      <c r="E24" s="22">
        <v>5502725.2300000004</v>
      </c>
      <c r="F24" s="33">
        <f t="shared" si="0"/>
        <v>0.4668584558371251</v>
      </c>
    </row>
    <row r="25" spans="2:6" x14ac:dyDescent="0.25">
      <c r="B25" s="21" t="s">
        <v>16</v>
      </c>
      <c r="C25" s="22">
        <v>51953700</v>
      </c>
      <c r="D25" s="22">
        <v>43533010</v>
      </c>
      <c r="E25" s="22">
        <v>36915204.049999997</v>
      </c>
      <c r="F25" s="33">
        <f t="shared" si="0"/>
        <v>0.84798188891602022</v>
      </c>
    </row>
    <row r="26" spans="2:6" x14ac:dyDescent="0.25">
      <c r="B26" s="21" t="s">
        <v>17</v>
      </c>
      <c r="C26" s="22">
        <v>14265020</v>
      </c>
      <c r="D26" s="22">
        <v>15003779</v>
      </c>
      <c r="E26" s="22">
        <v>7235998.6300000027</v>
      </c>
      <c r="F26" s="33">
        <f t="shared" si="0"/>
        <v>0.48227840666008226</v>
      </c>
    </row>
    <row r="27" spans="2:6" x14ac:dyDescent="0.25">
      <c r="B27" s="21" t="s">
        <v>18</v>
      </c>
      <c r="C27" s="22">
        <v>16335576</v>
      </c>
      <c r="D27" s="22">
        <v>8660345</v>
      </c>
      <c r="E27" s="22">
        <v>2052323.18</v>
      </c>
      <c r="F27" s="33">
        <f t="shared" si="0"/>
        <v>0.23697937899702609</v>
      </c>
    </row>
    <row r="28" spans="2:6" x14ac:dyDescent="0.25">
      <c r="B28" s="21" t="s">
        <v>21</v>
      </c>
      <c r="C28" s="22">
        <v>3035253</v>
      </c>
      <c r="D28" s="22">
        <v>919388</v>
      </c>
      <c r="E28" s="22">
        <v>575193.62</v>
      </c>
      <c r="F28" s="33">
        <f t="shared" si="0"/>
        <v>0.62562663423929832</v>
      </c>
    </row>
    <row r="29" spans="2:6" x14ac:dyDescent="0.25">
      <c r="B29" s="21" t="s">
        <v>22</v>
      </c>
      <c r="C29" s="22">
        <v>2190333</v>
      </c>
      <c r="D29" s="22">
        <v>1329818</v>
      </c>
      <c r="E29" s="22">
        <v>591928.0199999999</v>
      </c>
      <c r="F29" s="33">
        <f t="shared" si="0"/>
        <v>0.44511957275356467</v>
      </c>
    </row>
    <row r="30" spans="2:6" x14ac:dyDescent="0.25">
      <c r="B30" s="21" t="s">
        <v>19</v>
      </c>
      <c r="C30" s="22">
        <v>133874694</v>
      </c>
      <c r="D30" s="22">
        <v>154769876</v>
      </c>
      <c r="E30" s="22">
        <v>97794052.650000021</v>
      </c>
      <c r="F30" s="33">
        <f t="shared" si="0"/>
        <v>0.631867487249263</v>
      </c>
    </row>
    <row r="31" spans="2:6" x14ac:dyDescent="0.25">
      <c r="B31" s="23" t="s">
        <v>20</v>
      </c>
      <c r="C31" s="24">
        <v>251675532</v>
      </c>
      <c r="D31" s="24">
        <v>121942295</v>
      </c>
      <c r="E31" s="24">
        <v>68783293.320000023</v>
      </c>
      <c r="F31" s="34">
        <f t="shared" si="0"/>
        <v>0.56406428401236852</v>
      </c>
    </row>
    <row r="32" spans="2:6" x14ac:dyDescent="0.25">
      <c r="B32" s="2" t="s">
        <v>3</v>
      </c>
      <c r="C32" s="3">
        <f>SUM(C33:C37)</f>
        <v>130313121</v>
      </c>
      <c r="D32" s="3">
        <f t="shared" ref="D32:E32" si="2">SUM(D33:D37)</f>
        <v>202083147</v>
      </c>
      <c r="E32" s="3">
        <f t="shared" si="2"/>
        <v>71439425.25</v>
      </c>
      <c r="F32" s="31">
        <f t="shared" si="0"/>
        <v>0.35351500761218846</v>
      </c>
    </row>
    <row r="33" spans="2:6" x14ac:dyDescent="0.25">
      <c r="B33" s="19" t="s">
        <v>11</v>
      </c>
      <c r="C33" s="20">
        <v>0</v>
      </c>
      <c r="D33" s="20">
        <v>8199148</v>
      </c>
      <c r="E33" s="20">
        <v>8199148</v>
      </c>
      <c r="F33" s="32">
        <f t="shared" si="0"/>
        <v>1</v>
      </c>
    </row>
    <row r="34" spans="2:6" x14ac:dyDescent="0.25">
      <c r="B34" s="21" t="s">
        <v>14</v>
      </c>
      <c r="C34" s="22">
        <v>0</v>
      </c>
      <c r="D34" s="22">
        <v>54739920</v>
      </c>
      <c r="E34" s="22">
        <v>54409320</v>
      </c>
      <c r="F34" s="33">
        <f t="shared" si="0"/>
        <v>0.9939605319116287</v>
      </c>
    </row>
    <row r="35" spans="2:6" x14ac:dyDescent="0.25">
      <c r="B35" s="21" t="s">
        <v>15</v>
      </c>
      <c r="C35" s="22">
        <v>0</v>
      </c>
      <c r="D35" s="22">
        <v>898420</v>
      </c>
      <c r="E35" s="22">
        <v>898420</v>
      </c>
      <c r="F35" s="33">
        <f t="shared" si="0"/>
        <v>1</v>
      </c>
    </row>
    <row r="36" spans="2:6" x14ac:dyDescent="0.25">
      <c r="B36" s="21" t="s">
        <v>17</v>
      </c>
      <c r="C36" s="22">
        <v>130313121</v>
      </c>
      <c r="D36" s="22">
        <v>130313121</v>
      </c>
      <c r="E36" s="22">
        <v>0</v>
      </c>
      <c r="F36" s="33" t="str">
        <f t="shared" si="0"/>
        <v>0%</v>
      </c>
    </row>
    <row r="37" spans="2:6" x14ac:dyDescent="0.25">
      <c r="B37" s="23" t="s">
        <v>19</v>
      </c>
      <c r="C37" s="24">
        <v>0</v>
      </c>
      <c r="D37" s="24">
        <v>7932538</v>
      </c>
      <c r="E37" s="24">
        <v>7932537.25</v>
      </c>
      <c r="F37" s="34">
        <f t="shared" si="0"/>
        <v>0.99999990545270634</v>
      </c>
    </row>
    <row r="38" spans="2:6" x14ac:dyDescent="0.25">
      <c r="B38" s="2" t="s">
        <v>4</v>
      </c>
      <c r="C38" s="3">
        <f>+SUM(C39:C46)</f>
        <v>14123783</v>
      </c>
      <c r="D38" s="3">
        <f t="shared" ref="D38:E38" si="3">+SUM(D39:D46)</f>
        <v>58507136</v>
      </c>
      <c r="E38" s="3">
        <f t="shared" si="3"/>
        <v>48860577.489999995</v>
      </c>
      <c r="F38" s="31">
        <f t="shared" si="0"/>
        <v>0.83512167626868616</v>
      </c>
    </row>
    <row r="39" spans="2:6" x14ac:dyDescent="0.25">
      <c r="B39" s="19" t="s">
        <v>11</v>
      </c>
      <c r="C39" s="20">
        <v>777000</v>
      </c>
      <c r="D39" s="20">
        <v>24678848</v>
      </c>
      <c r="E39" s="20">
        <v>21849662</v>
      </c>
      <c r="F39" s="32">
        <f t="shared" si="0"/>
        <v>0.88535988389733589</v>
      </c>
    </row>
    <row r="40" spans="2:6" x14ac:dyDescent="0.25">
      <c r="B40" s="21" t="s">
        <v>12</v>
      </c>
      <c r="C40" s="22">
        <v>0</v>
      </c>
      <c r="D40" s="22">
        <v>738483</v>
      </c>
      <c r="E40" s="22">
        <v>730457</v>
      </c>
      <c r="F40" s="33">
        <f t="shared" si="0"/>
        <v>0.98913177419114595</v>
      </c>
    </row>
    <row r="41" spans="2:6" x14ac:dyDescent="0.25">
      <c r="B41" s="21" t="s">
        <v>13</v>
      </c>
      <c r="C41" s="22">
        <v>0</v>
      </c>
      <c r="D41" s="22">
        <v>1345327</v>
      </c>
      <c r="E41" s="22">
        <v>1253192</v>
      </c>
      <c r="F41" s="33">
        <f t="shared" si="0"/>
        <v>0.93151479157111994</v>
      </c>
    </row>
    <row r="42" spans="2:6" x14ac:dyDescent="0.25">
      <c r="B42" s="21" t="s">
        <v>14</v>
      </c>
      <c r="C42" s="22">
        <v>0</v>
      </c>
      <c r="D42" s="22">
        <v>2612587</v>
      </c>
      <c r="E42" s="22">
        <v>2316736</v>
      </c>
      <c r="F42" s="33">
        <f t="shared" si="0"/>
        <v>0.88675936916167764</v>
      </c>
    </row>
    <row r="43" spans="2:6" x14ac:dyDescent="0.25">
      <c r="B43" s="21" t="s">
        <v>16</v>
      </c>
      <c r="C43" s="22">
        <v>0</v>
      </c>
      <c r="D43" s="22">
        <v>3710778</v>
      </c>
      <c r="E43" s="22">
        <v>2522786</v>
      </c>
      <c r="F43" s="33">
        <f t="shared" si="0"/>
        <v>0.67985365872062409</v>
      </c>
    </row>
    <row r="44" spans="2:6" x14ac:dyDescent="0.25">
      <c r="B44" s="21" t="s">
        <v>17</v>
      </c>
      <c r="C44" s="22">
        <v>0</v>
      </c>
      <c r="D44" s="22">
        <v>12000</v>
      </c>
      <c r="E44" s="22">
        <v>4271.3999999999996</v>
      </c>
      <c r="F44" s="33">
        <f t="shared" si="0"/>
        <v>0.35594999999999999</v>
      </c>
    </row>
    <row r="45" spans="2:6" x14ac:dyDescent="0.25">
      <c r="B45" s="21" t="s">
        <v>19</v>
      </c>
      <c r="C45" s="22">
        <v>2628453</v>
      </c>
      <c r="D45" s="22">
        <v>5498023</v>
      </c>
      <c r="E45" s="22">
        <v>3795657.12</v>
      </c>
      <c r="F45" s="33">
        <f t="shared" si="0"/>
        <v>0.69036763214704633</v>
      </c>
    </row>
    <row r="46" spans="2:6" x14ac:dyDescent="0.25">
      <c r="B46" s="21" t="s">
        <v>20</v>
      </c>
      <c r="C46" s="22">
        <v>10718330</v>
      </c>
      <c r="D46" s="22">
        <v>19911090</v>
      </c>
      <c r="E46" s="22">
        <v>16387815.969999999</v>
      </c>
      <c r="F46" s="33">
        <f t="shared" si="0"/>
        <v>0.82304966578926608</v>
      </c>
    </row>
    <row r="47" spans="2:6" x14ac:dyDescent="0.25">
      <c r="B47" s="2" t="s">
        <v>5</v>
      </c>
      <c r="C47" s="3">
        <f>SUM(C48:C58)</f>
        <v>1399568492</v>
      </c>
      <c r="D47" s="3">
        <f>SUM(D48:D58)</f>
        <v>294931624</v>
      </c>
      <c r="E47" s="3">
        <f>SUM(E48:E58)</f>
        <v>63953768.890000015</v>
      </c>
      <c r="F47" s="31">
        <f t="shared" si="0"/>
        <v>0.21684269737720638</v>
      </c>
    </row>
    <row r="48" spans="2:6" x14ac:dyDescent="0.25">
      <c r="B48" s="19" t="s">
        <v>11</v>
      </c>
      <c r="C48" s="20">
        <v>36020984</v>
      </c>
      <c r="D48" s="20">
        <v>10003675</v>
      </c>
      <c r="E48" s="20">
        <v>269866.38</v>
      </c>
      <c r="F48" s="32">
        <f t="shared" si="0"/>
        <v>2.6976724053910189E-2</v>
      </c>
    </row>
    <row r="49" spans="2:6" x14ac:dyDescent="0.25">
      <c r="B49" s="21" t="s">
        <v>12</v>
      </c>
      <c r="C49" s="22">
        <v>36142526</v>
      </c>
      <c r="D49" s="22">
        <v>26477158</v>
      </c>
      <c r="E49" s="22">
        <v>11744651.640000001</v>
      </c>
      <c r="F49" s="33">
        <f t="shared" si="0"/>
        <v>0.4435767479274022</v>
      </c>
    </row>
    <row r="50" spans="2:6" x14ac:dyDescent="0.25">
      <c r="B50" s="21" t="s">
        <v>13</v>
      </c>
      <c r="C50" s="22">
        <v>25000000</v>
      </c>
      <c r="D50" s="22">
        <v>13884</v>
      </c>
      <c r="E50" s="22">
        <v>5124</v>
      </c>
      <c r="F50" s="33">
        <f t="shared" si="0"/>
        <v>0.36905790838375108</v>
      </c>
    </row>
    <row r="51" spans="2:6" x14ac:dyDescent="0.25">
      <c r="B51" s="21" t="s">
        <v>14</v>
      </c>
      <c r="C51" s="22">
        <v>25000000</v>
      </c>
      <c r="D51" s="22">
        <v>454885</v>
      </c>
      <c r="E51" s="22">
        <v>412836.18</v>
      </c>
      <c r="F51" s="33">
        <f t="shared" si="0"/>
        <v>0.9075616474493553</v>
      </c>
    </row>
    <row r="52" spans="2:6" x14ac:dyDescent="0.25">
      <c r="B52" s="21" t="s">
        <v>15</v>
      </c>
      <c r="C52" s="22">
        <v>15000000</v>
      </c>
      <c r="D52" s="22">
        <v>49736</v>
      </c>
      <c r="E52" s="22">
        <v>44236</v>
      </c>
      <c r="F52" s="33">
        <f t="shared" si="0"/>
        <v>0.88941611709827895</v>
      </c>
    </row>
    <row r="53" spans="2:6" x14ac:dyDescent="0.25">
      <c r="B53" s="21" t="s">
        <v>16</v>
      </c>
      <c r="C53" s="22">
        <v>25000000</v>
      </c>
      <c r="D53" s="22">
        <v>4650</v>
      </c>
      <c r="E53" s="22">
        <v>4650</v>
      </c>
      <c r="F53" s="33">
        <f t="shared" si="0"/>
        <v>1</v>
      </c>
    </row>
    <row r="54" spans="2:6" x14ac:dyDescent="0.25">
      <c r="B54" s="21" t="s">
        <v>17</v>
      </c>
      <c r="C54" s="22">
        <v>0</v>
      </c>
      <c r="D54" s="22">
        <v>2782054</v>
      </c>
      <c r="E54" s="22">
        <v>2036468.44</v>
      </c>
      <c r="F54" s="33">
        <f t="shared" si="0"/>
        <v>0.73200176560196173</v>
      </c>
    </row>
    <row r="55" spans="2:6" x14ac:dyDescent="0.25">
      <c r="B55" s="21" t="s">
        <v>18</v>
      </c>
      <c r="C55" s="22">
        <v>0</v>
      </c>
      <c r="D55" s="22">
        <v>1343809</v>
      </c>
      <c r="E55" s="22">
        <v>12520</v>
      </c>
      <c r="F55" s="33">
        <f t="shared" si="0"/>
        <v>9.3168002297945619E-3</v>
      </c>
    </row>
    <row r="56" spans="2:6" x14ac:dyDescent="0.25">
      <c r="B56" s="21" t="s">
        <v>22</v>
      </c>
      <c r="C56" s="22">
        <v>10000000</v>
      </c>
      <c r="D56" s="22">
        <v>0</v>
      </c>
      <c r="E56" s="22">
        <v>0</v>
      </c>
      <c r="F56" s="33" t="str">
        <f t="shared" si="0"/>
        <v>0%</v>
      </c>
    </row>
    <row r="57" spans="2:6" x14ac:dyDescent="0.25">
      <c r="B57" s="21" t="s">
        <v>19</v>
      </c>
      <c r="C57" s="22">
        <v>2828983</v>
      </c>
      <c r="D57" s="22">
        <v>10586331</v>
      </c>
      <c r="E57" s="22">
        <v>9642953.3000000007</v>
      </c>
      <c r="F57" s="33">
        <f t="shared" si="0"/>
        <v>0.91088719028339471</v>
      </c>
    </row>
    <row r="58" spans="2:6" x14ac:dyDescent="0.25">
      <c r="B58" s="21" t="s">
        <v>20</v>
      </c>
      <c r="C58" s="22">
        <v>1224575999</v>
      </c>
      <c r="D58" s="22">
        <v>243215442</v>
      </c>
      <c r="E58" s="22">
        <v>39780462.95000001</v>
      </c>
      <c r="F58" s="33">
        <f t="shared" si="0"/>
        <v>0.16356059723378916</v>
      </c>
    </row>
    <row r="59" spans="2:6" x14ac:dyDescent="0.25">
      <c r="B59" s="4" t="s">
        <v>8</v>
      </c>
      <c r="C59" s="5">
        <f>+C47+C38+C32+C19+C16+C6</f>
        <v>3586631072</v>
      </c>
      <c r="D59" s="5">
        <f>+D47+D38+D32+D19+D16+D6</f>
        <v>2155175132</v>
      </c>
      <c r="E59" s="5">
        <f>+E47+E38+E32+E19+E16+E6</f>
        <v>1111471337</v>
      </c>
      <c r="F59" s="35">
        <f t="shared" si="0"/>
        <v>0.51572204991459603</v>
      </c>
    </row>
    <row r="60" spans="2:6" x14ac:dyDescent="0.25">
      <c r="B60" s="1" t="s">
        <v>29</v>
      </c>
      <c r="C60" s="30"/>
      <c r="D60" s="30"/>
      <c r="E60" s="30"/>
    </row>
    <row r="61" spans="2:6" x14ac:dyDescent="0.25">
      <c r="B61" s="1" t="s">
        <v>30</v>
      </c>
      <c r="C61" s="30"/>
      <c r="D61" s="30"/>
      <c r="E61" s="30"/>
      <c r="F61" s="37"/>
    </row>
    <row r="62" spans="2:6" x14ac:dyDescent="0.25">
      <c r="C62" s="30"/>
      <c r="D62" s="30"/>
      <c r="E62" s="30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0"/>
  <sheetViews>
    <sheetView showGridLines="0" zoomScaleNormal="100" workbookViewId="0">
      <selection activeCell="B5" sqref="B5"/>
    </sheetView>
  </sheetViews>
  <sheetFormatPr baseColWidth="10" defaultRowHeight="15" x14ac:dyDescent="0.25"/>
  <cols>
    <col min="1" max="1" width="2.7109375" style="1" customWidth="1"/>
    <col min="2" max="2" width="79.57031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81" customHeight="1" x14ac:dyDescent="0.25">
      <c r="B2" s="45" t="s">
        <v>31</v>
      </c>
      <c r="C2" s="45"/>
      <c r="D2" s="45"/>
      <c r="E2" s="45"/>
      <c r="F2" s="45"/>
    </row>
    <row r="4" spans="2:6" x14ac:dyDescent="0.25">
      <c r="B4" s="1" t="s">
        <v>27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0</v>
      </c>
      <c r="C6" s="3">
        <f>SUM(C7:C15)</f>
        <v>1085351000</v>
      </c>
      <c r="D6" s="3">
        <f>SUM(D7:D15)</f>
        <v>794223613</v>
      </c>
      <c r="E6" s="3">
        <f>SUM(E7:E15)</f>
        <v>382156878.01999998</v>
      </c>
      <c r="F6" s="31">
        <f t="shared" ref="F6:F30" si="0">IF(E6=0,"0%",+E6/D6)</f>
        <v>0.48117038043793336</v>
      </c>
    </row>
    <row r="7" spans="2:6" x14ac:dyDescent="0.25">
      <c r="B7" s="13" t="s">
        <v>11</v>
      </c>
      <c r="C7" s="14">
        <v>842891</v>
      </c>
      <c r="D7" s="14">
        <v>1154293</v>
      </c>
      <c r="E7" s="14">
        <v>472166.26</v>
      </c>
      <c r="F7" s="38">
        <f t="shared" si="0"/>
        <v>0.40905234632801207</v>
      </c>
    </row>
    <row r="8" spans="2:6" x14ac:dyDescent="0.25">
      <c r="B8" s="15" t="s">
        <v>12</v>
      </c>
      <c r="C8" s="16">
        <v>198156</v>
      </c>
      <c r="D8" s="16">
        <v>343255</v>
      </c>
      <c r="E8" s="16">
        <v>75194.649999999994</v>
      </c>
      <c r="F8" s="39">
        <f t="shared" si="0"/>
        <v>0.21906352420212377</v>
      </c>
    </row>
    <row r="9" spans="2:6" x14ac:dyDescent="0.25">
      <c r="B9" s="15" t="s">
        <v>13</v>
      </c>
      <c r="C9" s="16">
        <v>463129</v>
      </c>
      <c r="D9" s="16">
        <v>824584</v>
      </c>
      <c r="E9" s="16">
        <v>370931.9800000001</v>
      </c>
      <c r="F9" s="39">
        <f t="shared" si="0"/>
        <v>0.44984135030512368</v>
      </c>
    </row>
    <row r="10" spans="2:6" x14ac:dyDescent="0.25">
      <c r="B10" s="15" t="s">
        <v>14</v>
      </c>
      <c r="C10" s="16">
        <v>437071</v>
      </c>
      <c r="D10" s="16">
        <v>538288</v>
      </c>
      <c r="E10" s="16">
        <v>290903.26</v>
      </c>
      <c r="F10" s="39">
        <f t="shared" si="0"/>
        <v>0.54042308206759204</v>
      </c>
    </row>
    <row r="11" spans="2:6" x14ac:dyDescent="0.25">
      <c r="B11" s="15" t="s">
        <v>15</v>
      </c>
      <c r="C11" s="16">
        <v>4074129</v>
      </c>
      <c r="D11" s="16">
        <v>4258534</v>
      </c>
      <c r="E11" s="16">
        <v>2201107.8499999996</v>
      </c>
      <c r="F11" s="39">
        <f t="shared" si="0"/>
        <v>0.51686985474343983</v>
      </c>
    </row>
    <row r="12" spans="2:6" x14ac:dyDescent="0.25">
      <c r="B12" s="15" t="s">
        <v>16</v>
      </c>
      <c r="C12" s="16">
        <v>176089</v>
      </c>
      <c r="D12" s="16">
        <v>302313</v>
      </c>
      <c r="E12" s="16">
        <v>32469.8</v>
      </c>
      <c r="F12" s="39">
        <f t="shared" si="0"/>
        <v>0.1074045773751046</v>
      </c>
    </row>
    <row r="13" spans="2:6" x14ac:dyDescent="0.25">
      <c r="B13" s="15" t="s">
        <v>17</v>
      </c>
      <c r="C13" s="16">
        <v>158679</v>
      </c>
      <c r="D13" s="16">
        <v>373492</v>
      </c>
      <c r="E13" s="16">
        <v>135600.13</v>
      </c>
      <c r="F13" s="39">
        <f t="shared" si="0"/>
        <v>0.3630603332869245</v>
      </c>
    </row>
    <row r="14" spans="2:6" x14ac:dyDescent="0.25">
      <c r="B14" s="15" t="s">
        <v>19</v>
      </c>
      <c r="C14" s="16">
        <v>1059115588</v>
      </c>
      <c r="D14" s="16">
        <v>764433839</v>
      </c>
      <c r="E14" s="16">
        <v>367712240.01999998</v>
      </c>
      <c r="F14" s="39">
        <f t="shared" si="0"/>
        <v>0.48102559209182261</v>
      </c>
    </row>
    <row r="15" spans="2:6" x14ac:dyDescent="0.25">
      <c r="B15" s="15" t="s">
        <v>20</v>
      </c>
      <c r="C15" s="16">
        <v>19885268</v>
      </c>
      <c r="D15" s="16">
        <v>21995015</v>
      </c>
      <c r="E15" s="16">
        <v>10866264.069999998</v>
      </c>
      <c r="F15" s="39">
        <f t="shared" si="0"/>
        <v>0.49403303748599392</v>
      </c>
    </row>
    <row r="16" spans="2:6" x14ac:dyDescent="0.25">
      <c r="B16" s="2" t="s">
        <v>1</v>
      </c>
      <c r="C16" s="3">
        <f>SUM(C17:C18)</f>
        <v>42671000</v>
      </c>
      <c r="D16" s="3">
        <f>SUM(D17:D18)</f>
        <v>43634072</v>
      </c>
      <c r="E16" s="3">
        <f>SUM(E17:E18)</f>
        <v>28290974.170000006</v>
      </c>
      <c r="F16" s="31">
        <f t="shared" si="0"/>
        <v>0.64836887490124706</v>
      </c>
    </row>
    <row r="17" spans="2:6" x14ac:dyDescent="0.25">
      <c r="B17" s="13" t="s">
        <v>19</v>
      </c>
      <c r="C17" s="14">
        <v>46000</v>
      </c>
      <c r="D17" s="14">
        <v>51172</v>
      </c>
      <c r="E17" s="14">
        <v>14969.460000000001</v>
      </c>
      <c r="F17" s="38">
        <f t="shared" si="0"/>
        <v>0.29253224419604473</v>
      </c>
    </row>
    <row r="18" spans="2:6" x14ac:dyDescent="0.25">
      <c r="B18" s="15" t="s">
        <v>20</v>
      </c>
      <c r="C18" s="16">
        <v>42625000</v>
      </c>
      <c r="D18" s="16">
        <v>43582900</v>
      </c>
      <c r="E18" s="16">
        <v>28276004.710000005</v>
      </c>
      <c r="F18" s="39">
        <f t="shared" si="0"/>
        <v>0.64878667344302476</v>
      </c>
    </row>
    <row r="19" spans="2:6" x14ac:dyDescent="0.25">
      <c r="B19" s="2" t="s">
        <v>2</v>
      </c>
      <c r="C19" s="3">
        <f>SUM(C20:C31)</f>
        <v>858000000</v>
      </c>
      <c r="D19" s="3">
        <f t="shared" ref="D19:E19" si="1">SUM(D20:D31)</f>
        <v>671834024</v>
      </c>
      <c r="E19" s="3">
        <f t="shared" si="1"/>
        <v>462749375.99000007</v>
      </c>
      <c r="F19" s="31">
        <f t="shared" si="0"/>
        <v>0.68878526460279432</v>
      </c>
    </row>
    <row r="20" spans="2:6" x14ac:dyDescent="0.25">
      <c r="B20" s="13" t="s">
        <v>11</v>
      </c>
      <c r="C20" s="14">
        <v>250113812</v>
      </c>
      <c r="D20" s="14">
        <v>228178883</v>
      </c>
      <c r="E20" s="14">
        <v>179762380.65000001</v>
      </c>
      <c r="F20" s="38">
        <f t="shared" si="0"/>
        <v>0.78781339572952513</v>
      </c>
    </row>
    <row r="21" spans="2:6" x14ac:dyDescent="0.25">
      <c r="B21" s="15" t="s">
        <v>12</v>
      </c>
      <c r="C21" s="16">
        <v>36417742</v>
      </c>
      <c r="D21" s="16">
        <v>36852000</v>
      </c>
      <c r="E21" s="16">
        <v>22722529.179999996</v>
      </c>
      <c r="F21" s="39">
        <f t="shared" si="0"/>
        <v>0.61658876533159657</v>
      </c>
    </row>
    <row r="22" spans="2:6" x14ac:dyDescent="0.25">
      <c r="B22" s="15" t="s">
        <v>13</v>
      </c>
      <c r="C22" s="16">
        <v>85243599</v>
      </c>
      <c r="D22" s="16">
        <v>84861546</v>
      </c>
      <c r="E22" s="16">
        <v>62395902.580000006</v>
      </c>
      <c r="F22" s="39">
        <f t="shared" si="0"/>
        <v>0.73526709706655602</v>
      </c>
    </row>
    <row r="23" spans="2:6" x14ac:dyDescent="0.25">
      <c r="B23" s="15" t="s">
        <v>14</v>
      </c>
      <c r="C23" s="16">
        <v>46280559</v>
      </c>
      <c r="D23" s="16">
        <v>35262693</v>
      </c>
      <c r="E23" s="16">
        <v>21815479.110000003</v>
      </c>
      <c r="F23" s="39">
        <f t="shared" si="0"/>
        <v>0.61865607116280097</v>
      </c>
    </row>
    <row r="24" spans="2:6" x14ac:dyDescent="0.25">
      <c r="B24" s="15" t="s">
        <v>15</v>
      </c>
      <c r="C24" s="16">
        <v>22139356</v>
      </c>
      <c r="D24" s="16">
        <v>11590200</v>
      </c>
      <c r="E24" s="16">
        <v>5473651.2300000004</v>
      </c>
      <c r="F24" s="39">
        <f t="shared" si="0"/>
        <v>0.47226546824041005</v>
      </c>
    </row>
    <row r="25" spans="2:6" x14ac:dyDescent="0.25">
      <c r="B25" s="15" t="s">
        <v>16</v>
      </c>
      <c r="C25" s="16">
        <v>51949200</v>
      </c>
      <c r="D25" s="16">
        <v>43517706</v>
      </c>
      <c r="E25" s="16">
        <v>36901900.049999997</v>
      </c>
      <c r="F25" s="39">
        <f t="shared" si="0"/>
        <v>0.8479743865634829</v>
      </c>
    </row>
    <row r="26" spans="2:6" x14ac:dyDescent="0.25">
      <c r="B26" s="15" t="s">
        <v>17</v>
      </c>
      <c r="C26" s="16">
        <v>14262020</v>
      </c>
      <c r="D26" s="16">
        <v>14904946</v>
      </c>
      <c r="E26" s="16">
        <v>7161665.6300000027</v>
      </c>
      <c r="F26" s="39">
        <f t="shared" si="0"/>
        <v>0.48048920338255519</v>
      </c>
    </row>
    <row r="27" spans="2:6" x14ac:dyDescent="0.25">
      <c r="B27" s="15" t="s">
        <v>18</v>
      </c>
      <c r="C27" s="16">
        <v>16335576</v>
      </c>
      <c r="D27" s="16">
        <v>8660345</v>
      </c>
      <c r="E27" s="16">
        <v>2052323.18</v>
      </c>
      <c r="F27" s="39">
        <f t="shared" si="0"/>
        <v>0.23697937899702609</v>
      </c>
    </row>
    <row r="28" spans="2:6" x14ac:dyDescent="0.25">
      <c r="B28" s="15" t="s">
        <v>21</v>
      </c>
      <c r="C28" s="16">
        <v>3033753</v>
      </c>
      <c r="D28" s="16">
        <v>892888</v>
      </c>
      <c r="E28" s="16">
        <v>571693.62</v>
      </c>
      <c r="F28" s="39">
        <f t="shared" si="0"/>
        <v>0.64027472650545192</v>
      </c>
    </row>
    <row r="29" spans="2:6" x14ac:dyDescent="0.25">
      <c r="B29" s="15" t="s">
        <v>22</v>
      </c>
      <c r="C29" s="16">
        <v>2187333</v>
      </c>
      <c r="D29" s="16">
        <v>1321318</v>
      </c>
      <c r="E29" s="16">
        <v>585430.0199999999</v>
      </c>
      <c r="F29" s="39">
        <f t="shared" si="0"/>
        <v>0.44306519702297242</v>
      </c>
    </row>
    <row r="30" spans="2:6" x14ac:dyDescent="0.25">
      <c r="B30" s="15" t="s">
        <v>19</v>
      </c>
      <c r="C30" s="16">
        <v>119019149</v>
      </c>
      <c r="D30" s="16">
        <v>123890310</v>
      </c>
      <c r="E30" s="16">
        <v>78127319.049999982</v>
      </c>
      <c r="F30" s="39">
        <f t="shared" si="0"/>
        <v>0.63061686624240409</v>
      </c>
    </row>
    <row r="31" spans="2:6" x14ac:dyDescent="0.25">
      <c r="B31" s="17" t="s">
        <v>20</v>
      </c>
      <c r="C31" s="18">
        <v>211017901</v>
      </c>
      <c r="D31" s="18">
        <v>81901189</v>
      </c>
      <c r="E31" s="18">
        <v>45179101.690000005</v>
      </c>
      <c r="F31" s="40">
        <f t="shared" ref="F31:F58" si="2">IF(E31=0,"0%",+E31/D31)</f>
        <v>0.55162937488001551</v>
      </c>
    </row>
    <row r="32" spans="2:6" x14ac:dyDescent="0.25">
      <c r="B32" s="2" t="s">
        <v>3</v>
      </c>
      <c r="C32" s="3">
        <f>+SUM(C33:C36)</f>
        <v>0</v>
      </c>
      <c r="D32" s="3">
        <f t="shared" ref="D32:E32" si="3">+SUM(D33:D36)</f>
        <v>63871915</v>
      </c>
      <c r="E32" s="3">
        <f t="shared" si="3"/>
        <v>63541315</v>
      </c>
      <c r="F32" s="31">
        <f t="shared" si="2"/>
        <v>0.99482401615796234</v>
      </c>
    </row>
    <row r="33" spans="2:6" x14ac:dyDescent="0.25">
      <c r="B33" s="13" t="s">
        <v>11</v>
      </c>
      <c r="C33" s="14">
        <v>0</v>
      </c>
      <c r="D33" s="14">
        <v>8199148</v>
      </c>
      <c r="E33" s="14">
        <v>8199148</v>
      </c>
      <c r="F33" s="38">
        <f t="shared" si="2"/>
        <v>1</v>
      </c>
    </row>
    <row r="34" spans="2:6" x14ac:dyDescent="0.25">
      <c r="B34" s="15" t="s">
        <v>14</v>
      </c>
      <c r="C34" s="16">
        <v>0</v>
      </c>
      <c r="D34" s="16">
        <v>53406412</v>
      </c>
      <c r="E34" s="16">
        <v>53075812</v>
      </c>
      <c r="F34" s="39">
        <f t="shared" si="2"/>
        <v>0.99380973205988821</v>
      </c>
    </row>
    <row r="35" spans="2:6" x14ac:dyDescent="0.25">
      <c r="B35" s="15" t="s">
        <v>15</v>
      </c>
      <c r="C35" s="16">
        <v>0</v>
      </c>
      <c r="D35" s="16">
        <v>898420</v>
      </c>
      <c r="E35" s="16">
        <v>898420</v>
      </c>
      <c r="F35" s="39">
        <f t="shared" si="2"/>
        <v>1</v>
      </c>
    </row>
    <row r="36" spans="2:6" x14ac:dyDescent="0.25">
      <c r="B36" s="17" t="s">
        <v>19</v>
      </c>
      <c r="C36" s="18">
        <v>0</v>
      </c>
      <c r="D36" s="18">
        <v>1367935</v>
      </c>
      <c r="E36" s="18">
        <v>1367935</v>
      </c>
      <c r="F36" s="40">
        <f t="shared" si="2"/>
        <v>1</v>
      </c>
    </row>
    <row r="37" spans="2:6" x14ac:dyDescent="0.25">
      <c r="B37" s="2" t="s">
        <v>4</v>
      </c>
      <c r="C37" s="3">
        <f>+SUM(C38:C45)</f>
        <v>11225000</v>
      </c>
      <c r="D37" s="3">
        <f t="shared" ref="D37:E37" si="4">+SUM(D38:D45)</f>
        <v>54082464</v>
      </c>
      <c r="E37" s="3">
        <f t="shared" si="4"/>
        <v>45192920.759999998</v>
      </c>
      <c r="F37" s="31">
        <f t="shared" si="2"/>
        <v>0.83562984038597055</v>
      </c>
    </row>
    <row r="38" spans="2:6" x14ac:dyDescent="0.25">
      <c r="B38" s="13" t="s">
        <v>11</v>
      </c>
      <c r="C38" s="14">
        <v>777000</v>
      </c>
      <c r="D38" s="14">
        <v>24678848</v>
      </c>
      <c r="E38" s="14">
        <v>21849662</v>
      </c>
      <c r="F38" s="38">
        <f t="shared" si="2"/>
        <v>0.88535988389733589</v>
      </c>
    </row>
    <row r="39" spans="2:6" x14ac:dyDescent="0.25">
      <c r="B39" s="15" t="s">
        <v>12</v>
      </c>
      <c r="C39" s="16">
        <v>0</v>
      </c>
      <c r="D39" s="16">
        <v>738483</v>
      </c>
      <c r="E39" s="16">
        <v>730457</v>
      </c>
      <c r="F39" s="39">
        <f t="shared" si="2"/>
        <v>0.98913177419114595</v>
      </c>
    </row>
    <row r="40" spans="2:6" x14ac:dyDescent="0.25">
      <c r="B40" s="15" t="s">
        <v>13</v>
      </c>
      <c r="C40" s="16">
        <v>0</v>
      </c>
      <c r="D40" s="16">
        <v>1345327</v>
      </c>
      <c r="E40" s="16">
        <v>1253192</v>
      </c>
      <c r="F40" s="39">
        <f t="shared" si="2"/>
        <v>0.93151479157111994</v>
      </c>
    </row>
    <row r="41" spans="2:6" x14ac:dyDescent="0.25">
      <c r="B41" s="15" t="s">
        <v>14</v>
      </c>
      <c r="C41" s="16">
        <v>0</v>
      </c>
      <c r="D41" s="16">
        <v>723600</v>
      </c>
      <c r="E41" s="16">
        <v>719109</v>
      </c>
      <c r="F41" s="39">
        <f t="shared" si="2"/>
        <v>0.99379353233830847</v>
      </c>
    </row>
    <row r="42" spans="2:6" x14ac:dyDescent="0.25">
      <c r="B42" s="15" t="s">
        <v>16</v>
      </c>
      <c r="C42" s="16">
        <v>0</v>
      </c>
      <c r="D42" s="16">
        <v>3710778</v>
      </c>
      <c r="E42" s="16">
        <v>2522786</v>
      </c>
      <c r="F42" s="39">
        <f t="shared" si="2"/>
        <v>0.67985365872062409</v>
      </c>
    </row>
    <row r="43" spans="2:6" x14ac:dyDescent="0.25">
      <c r="B43" s="15" t="s">
        <v>17</v>
      </c>
      <c r="C43" s="16">
        <v>0</v>
      </c>
      <c r="D43" s="16">
        <v>12000</v>
      </c>
      <c r="E43" s="16">
        <v>4271.3999999999996</v>
      </c>
      <c r="F43" s="39">
        <f t="shared" si="2"/>
        <v>0.35594999999999999</v>
      </c>
    </row>
    <row r="44" spans="2:6" x14ac:dyDescent="0.25">
      <c r="B44" s="15" t="s">
        <v>19</v>
      </c>
      <c r="C44" s="16">
        <v>23000</v>
      </c>
      <c r="D44" s="16">
        <v>3239650</v>
      </c>
      <c r="E44" s="16">
        <v>1725627.3900000001</v>
      </c>
      <c r="F44" s="39">
        <f t="shared" si="2"/>
        <v>0.53265858657571041</v>
      </c>
    </row>
    <row r="45" spans="2:6" x14ac:dyDescent="0.25">
      <c r="B45" s="15" t="s">
        <v>20</v>
      </c>
      <c r="C45" s="16">
        <v>10425000</v>
      </c>
      <c r="D45" s="16">
        <v>19633778</v>
      </c>
      <c r="E45" s="16">
        <v>16387815.970000001</v>
      </c>
      <c r="F45" s="39">
        <f t="shared" si="2"/>
        <v>0.83467460872787702</v>
      </c>
    </row>
    <row r="46" spans="2:6" x14ac:dyDescent="0.25">
      <c r="B46" s="2" t="s">
        <v>5</v>
      </c>
      <c r="C46" s="3">
        <f>+SUM(C47:C57)</f>
        <v>895883712</v>
      </c>
      <c r="D46" s="3">
        <f t="shared" ref="D46:E46" si="5">+SUM(D47:D57)</f>
        <v>208443191</v>
      </c>
      <c r="E46" s="3">
        <f t="shared" si="5"/>
        <v>58761211.49000001</v>
      </c>
      <c r="F46" s="31">
        <f t="shared" si="2"/>
        <v>0.28190516182416342</v>
      </c>
    </row>
    <row r="47" spans="2:6" x14ac:dyDescent="0.25">
      <c r="B47" s="13" t="s">
        <v>11</v>
      </c>
      <c r="C47" s="14">
        <v>36020984</v>
      </c>
      <c r="D47" s="14">
        <v>10003675</v>
      </c>
      <c r="E47" s="14">
        <v>269866.38</v>
      </c>
      <c r="F47" s="38">
        <f t="shared" si="2"/>
        <v>2.6976724053910189E-2</v>
      </c>
    </row>
    <row r="48" spans="2:6" x14ac:dyDescent="0.25">
      <c r="B48" s="15" t="s">
        <v>12</v>
      </c>
      <c r="C48" s="16">
        <v>36142526</v>
      </c>
      <c r="D48" s="16">
        <v>26442158</v>
      </c>
      <c r="E48" s="16">
        <v>11744651.640000001</v>
      </c>
      <c r="F48" s="39">
        <f t="shared" si="2"/>
        <v>0.44416388556486203</v>
      </c>
    </row>
    <row r="49" spans="2:6" x14ac:dyDescent="0.25">
      <c r="B49" s="15" t="s">
        <v>13</v>
      </c>
      <c r="C49" s="16">
        <v>25000000</v>
      </c>
      <c r="D49" s="16">
        <v>13884</v>
      </c>
      <c r="E49" s="16">
        <v>5124</v>
      </c>
      <c r="F49" s="39">
        <f t="shared" si="2"/>
        <v>0.36905790838375108</v>
      </c>
    </row>
    <row r="50" spans="2:6" x14ac:dyDescent="0.25">
      <c r="B50" s="15" t="s">
        <v>14</v>
      </c>
      <c r="C50" s="16">
        <v>25000000</v>
      </c>
      <c r="D50" s="16">
        <v>454885</v>
      </c>
      <c r="E50" s="16">
        <v>412836.18</v>
      </c>
      <c r="F50" s="39">
        <f t="shared" si="2"/>
        <v>0.9075616474493553</v>
      </c>
    </row>
    <row r="51" spans="2:6" x14ac:dyDescent="0.25">
      <c r="B51" s="15" t="s">
        <v>15</v>
      </c>
      <c r="C51" s="16">
        <v>15000000</v>
      </c>
      <c r="D51" s="16">
        <v>49736</v>
      </c>
      <c r="E51" s="16">
        <v>44236</v>
      </c>
      <c r="F51" s="39">
        <f t="shared" si="2"/>
        <v>0.88941611709827895</v>
      </c>
    </row>
    <row r="52" spans="2:6" x14ac:dyDescent="0.25">
      <c r="B52" s="15" t="s">
        <v>16</v>
      </c>
      <c r="C52" s="16">
        <v>25000000</v>
      </c>
      <c r="D52" s="16">
        <v>4650</v>
      </c>
      <c r="E52" s="16">
        <v>4650</v>
      </c>
      <c r="F52" s="39">
        <f t="shared" si="2"/>
        <v>1</v>
      </c>
    </row>
    <row r="53" spans="2:6" x14ac:dyDescent="0.25">
      <c r="B53" s="15" t="s">
        <v>17</v>
      </c>
      <c r="C53" s="16">
        <v>0</v>
      </c>
      <c r="D53" s="16">
        <v>2048778</v>
      </c>
      <c r="E53" s="16">
        <v>2005643.44</v>
      </c>
      <c r="F53" s="39">
        <f t="shared" si="2"/>
        <v>0.97894620110133945</v>
      </c>
    </row>
    <row r="54" spans="2:6" x14ac:dyDescent="0.25">
      <c r="B54" s="15" t="s">
        <v>18</v>
      </c>
      <c r="C54" s="16">
        <v>0</v>
      </c>
      <c r="D54" s="16">
        <v>1343809</v>
      </c>
      <c r="E54" s="16">
        <v>12520</v>
      </c>
      <c r="F54" s="39">
        <f t="shared" si="2"/>
        <v>9.3168002297945619E-3</v>
      </c>
    </row>
    <row r="55" spans="2:6" x14ac:dyDescent="0.25">
      <c r="B55" s="15" t="s">
        <v>22</v>
      </c>
      <c r="C55" s="16">
        <v>10000000</v>
      </c>
      <c r="D55" s="16">
        <v>0</v>
      </c>
      <c r="E55" s="16">
        <v>0</v>
      </c>
      <c r="F55" s="39" t="str">
        <f t="shared" si="2"/>
        <v>0%</v>
      </c>
    </row>
    <row r="56" spans="2:6" x14ac:dyDescent="0.25">
      <c r="B56" s="15" t="s">
        <v>19</v>
      </c>
      <c r="C56" s="16">
        <v>0</v>
      </c>
      <c r="D56" s="16">
        <v>4640153</v>
      </c>
      <c r="E56" s="16">
        <v>4560875.0999999996</v>
      </c>
      <c r="F56" s="39">
        <f t="shared" si="2"/>
        <v>0.98291480905909778</v>
      </c>
    </row>
    <row r="57" spans="2:6" x14ac:dyDescent="0.25">
      <c r="B57" s="15" t="s">
        <v>20</v>
      </c>
      <c r="C57" s="16">
        <v>723720202</v>
      </c>
      <c r="D57" s="16">
        <v>163441463</v>
      </c>
      <c r="E57" s="16">
        <v>39700808.750000007</v>
      </c>
      <c r="F57" s="39">
        <f t="shared" si="2"/>
        <v>0.24290536820512923</v>
      </c>
    </row>
    <row r="58" spans="2:6" x14ac:dyDescent="0.25">
      <c r="B58" s="4" t="s">
        <v>8</v>
      </c>
      <c r="C58" s="5">
        <f>+C46+C37+C32+C19+C16+C6</f>
        <v>2893130712</v>
      </c>
      <c r="D58" s="5">
        <f>+D46+D37+D32+D19+D16+D6</f>
        <v>1836089279</v>
      </c>
      <c r="E58" s="5">
        <f>+E46+E37+E32+E19+E16+E6</f>
        <v>1040692675.4299999</v>
      </c>
      <c r="F58" s="35">
        <f t="shared" si="2"/>
        <v>0.5667985142840104</v>
      </c>
    </row>
    <row r="59" spans="2:6" x14ac:dyDescent="0.25">
      <c r="B59" s="1" t="s">
        <v>29</v>
      </c>
      <c r="C59" s="11"/>
      <c r="D59" s="11"/>
      <c r="E59" s="11"/>
    </row>
    <row r="60" spans="2:6" x14ac:dyDescent="0.25">
      <c r="B60" s="1" t="s">
        <v>30</v>
      </c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showGridLines="0" zoomScaleNormal="100" workbookViewId="0">
      <selection activeCell="B5" sqref="B5"/>
    </sheetView>
  </sheetViews>
  <sheetFormatPr baseColWidth="10" defaultRowHeight="15" x14ac:dyDescent="0.25"/>
  <cols>
    <col min="1" max="1" width="2.7109375" customWidth="1"/>
    <col min="2" max="2" width="82.5703125" customWidth="1"/>
    <col min="5" max="5" width="14.7109375" customWidth="1"/>
  </cols>
  <sheetData>
    <row r="2" spans="2:6" ht="52.5" customHeight="1" x14ac:dyDescent="0.25">
      <c r="B2" s="46" t="s">
        <v>31</v>
      </c>
      <c r="C2" s="46"/>
      <c r="D2" s="46"/>
      <c r="E2" s="46"/>
      <c r="F2" s="46"/>
    </row>
    <row r="4" spans="2:6" x14ac:dyDescent="0.25">
      <c r="B4" t="s">
        <v>26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0</v>
      </c>
      <c r="C6" s="3">
        <f>SUM(C7:C7)</f>
        <v>200000</v>
      </c>
      <c r="D6" s="3">
        <f>SUM(D7:D7)</f>
        <v>200000</v>
      </c>
      <c r="E6" s="3">
        <f>SUM(E7:E7)</f>
        <v>45780</v>
      </c>
      <c r="F6" s="6">
        <f t="shared" ref="F6:F34" si="0">E6/D6</f>
        <v>0.22889999999999999</v>
      </c>
    </row>
    <row r="7" spans="2:6" x14ac:dyDescent="0.25">
      <c r="B7" s="41" t="s">
        <v>20</v>
      </c>
      <c r="C7" s="14">
        <v>200000</v>
      </c>
      <c r="D7" s="14">
        <v>200000</v>
      </c>
      <c r="E7" s="14">
        <v>45780</v>
      </c>
      <c r="F7" s="25">
        <f t="shared" si="0"/>
        <v>0.22889999999999999</v>
      </c>
    </row>
    <row r="8" spans="2:6" x14ac:dyDescent="0.25">
      <c r="B8" s="2" t="s">
        <v>1</v>
      </c>
      <c r="C8" s="3">
        <f>SUM(C9:C9)</f>
        <v>850000</v>
      </c>
      <c r="D8" s="3">
        <f>SUM(D9:D9)</f>
        <v>850000</v>
      </c>
      <c r="E8" s="3">
        <f>SUM(E9:E9)</f>
        <v>104296.5</v>
      </c>
      <c r="F8" s="6">
        <f t="shared" si="0"/>
        <v>0.12270176470588236</v>
      </c>
    </row>
    <row r="9" spans="2:6" x14ac:dyDescent="0.25">
      <c r="B9" s="41" t="s">
        <v>19</v>
      </c>
      <c r="C9" s="14">
        <v>850000</v>
      </c>
      <c r="D9" s="14">
        <v>850000</v>
      </c>
      <c r="E9" s="14">
        <v>104296.5</v>
      </c>
      <c r="F9" s="25">
        <f t="shared" si="0"/>
        <v>0.12270176470588236</v>
      </c>
    </row>
    <row r="10" spans="2:6" x14ac:dyDescent="0.25">
      <c r="B10" s="2" t="s">
        <v>2</v>
      </c>
      <c r="C10" s="3">
        <f>+SUM(C11:C21)</f>
        <v>55553676</v>
      </c>
      <c r="D10" s="3">
        <f t="shared" ref="D10:E10" si="1">+SUM(D11:D21)</f>
        <v>88044770</v>
      </c>
      <c r="E10" s="3">
        <f t="shared" si="1"/>
        <v>53749948.170000002</v>
      </c>
      <c r="F10" s="6">
        <f t="shared" si="0"/>
        <v>0.61048428168987212</v>
      </c>
    </row>
    <row r="11" spans="2:6" x14ac:dyDescent="0.25">
      <c r="B11" s="13" t="s">
        <v>11</v>
      </c>
      <c r="C11" s="14">
        <v>6000</v>
      </c>
      <c r="D11" s="14">
        <v>315218</v>
      </c>
      <c r="E11" s="14">
        <v>85612</v>
      </c>
      <c r="F11" s="25">
        <f t="shared" si="0"/>
        <v>0.27159616519361202</v>
      </c>
    </row>
    <row r="12" spans="2:6" x14ac:dyDescent="0.25">
      <c r="B12" s="15" t="s">
        <v>12</v>
      </c>
      <c r="C12" s="16">
        <v>7500</v>
      </c>
      <c r="D12" s="16">
        <v>183248</v>
      </c>
      <c r="E12" s="16">
        <v>26148</v>
      </c>
      <c r="F12" s="26">
        <f t="shared" si="0"/>
        <v>0.1426918711254693</v>
      </c>
    </row>
    <row r="13" spans="2:6" x14ac:dyDescent="0.25">
      <c r="B13" s="15" t="s">
        <v>13</v>
      </c>
      <c r="C13" s="16">
        <v>4500</v>
      </c>
      <c r="D13" s="16">
        <v>5030861</v>
      </c>
      <c r="E13" s="16">
        <v>34366</v>
      </c>
      <c r="F13" s="26">
        <f t="shared" si="0"/>
        <v>6.8310374705244292E-3</v>
      </c>
    </row>
    <row r="14" spans="2:6" x14ac:dyDescent="0.25">
      <c r="B14" s="15" t="s">
        <v>14</v>
      </c>
      <c r="C14" s="16">
        <v>6000</v>
      </c>
      <c r="D14" s="16">
        <v>12088120</v>
      </c>
      <c r="E14" s="16">
        <v>10298750.460000001</v>
      </c>
      <c r="F14" s="26">
        <f t="shared" si="0"/>
        <v>0.85197288412093863</v>
      </c>
    </row>
    <row r="15" spans="2:6" x14ac:dyDescent="0.25">
      <c r="B15" s="15" t="s">
        <v>15</v>
      </c>
      <c r="C15" s="16">
        <v>4500</v>
      </c>
      <c r="D15" s="16">
        <v>196510</v>
      </c>
      <c r="E15" s="16">
        <v>29074</v>
      </c>
      <c r="F15" s="26">
        <f t="shared" si="0"/>
        <v>0.14795175818024528</v>
      </c>
    </row>
    <row r="16" spans="2:6" x14ac:dyDescent="0.25">
      <c r="B16" s="15" t="s">
        <v>16</v>
      </c>
      <c r="C16" s="16">
        <v>4500</v>
      </c>
      <c r="D16" s="16">
        <v>15304</v>
      </c>
      <c r="E16" s="16">
        <v>13304</v>
      </c>
      <c r="F16" s="26">
        <f t="shared" si="0"/>
        <v>0.86931521170935699</v>
      </c>
    </row>
    <row r="17" spans="2:6" x14ac:dyDescent="0.25">
      <c r="B17" s="15" t="s">
        <v>17</v>
      </c>
      <c r="C17" s="16">
        <v>3000</v>
      </c>
      <c r="D17" s="16">
        <v>98833</v>
      </c>
      <c r="E17" s="16">
        <v>74333</v>
      </c>
      <c r="F17" s="26">
        <f t="shared" si="0"/>
        <v>0.7521070897372335</v>
      </c>
    </row>
    <row r="18" spans="2:6" x14ac:dyDescent="0.25">
      <c r="B18" s="15" t="s">
        <v>21</v>
      </c>
      <c r="C18" s="16">
        <v>1500</v>
      </c>
      <c r="D18" s="16">
        <v>26500</v>
      </c>
      <c r="E18" s="16">
        <v>3500</v>
      </c>
      <c r="F18" s="26">
        <f t="shared" si="0"/>
        <v>0.13207547169811321</v>
      </c>
    </row>
    <row r="19" spans="2:6" x14ac:dyDescent="0.25">
      <c r="B19" s="15" t="s">
        <v>22</v>
      </c>
      <c r="C19" s="16">
        <v>3000</v>
      </c>
      <c r="D19" s="16">
        <v>8500</v>
      </c>
      <c r="E19" s="16">
        <v>6498</v>
      </c>
      <c r="F19" s="26">
        <f t="shared" si="0"/>
        <v>0.76447058823529412</v>
      </c>
    </row>
    <row r="20" spans="2:6" x14ac:dyDescent="0.25">
      <c r="B20" s="15" t="s">
        <v>19</v>
      </c>
      <c r="C20" s="16">
        <v>14855545</v>
      </c>
      <c r="D20" s="16">
        <v>30879566</v>
      </c>
      <c r="E20" s="16">
        <v>19666733.600000009</v>
      </c>
      <c r="F20" s="26">
        <f t="shared" si="0"/>
        <v>0.63688503912263561</v>
      </c>
    </row>
    <row r="21" spans="2:6" x14ac:dyDescent="0.25">
      <c r="B21" s="17" t="s">
        <v>20</v>
      </c>
      <c r="C21" s="18">
        <v>40657631</v>
      </c>
      <c r="D21" s="18">
        <v>39202110</v>
      </c>
      <c r="E21" s="18">
        <v>23511629.109999996</v>
      </c>
      <c r="F21" s="27">
        <f t="shared" si="0"/>
        <v>0.59975417420133748</v>
      </c>
    </row>
    <row r="22" spans="2:6" x14ac:dyDescent="0.25">
      <c r="B22" s="2" t="s">
        <v>23</v>
      </c>
      <c r="C22" s="3">
        <f>SUM(C23:C24)</f>
        <v>0</v>
      </c>
      <c r="D22" s="3">
        <f t="shared" ref="D22:E22" si="2">SUM(D23:D24)</f>
        <v>7898111</v>
      </c>
      <c r="E22" s="3">
        <f t="shared" si="2"/>
        <v>7898110.25</v>
      </c>
      <c r="F22" s="6">
        <f t="shared" ref="F22:F24" si="3">E22/D22</f>
        <v>0.999999905040585</v>
      </c>
    </row>
    <row r="23" spans="2:6" x14ac:dyDescent="0.25">
      <c r="B23" s="41" t="s">
        <v>14</v>
      </c>
      <c r="C23" s="14">
        <v>0</v>
      </c>
      <c r="D23" s="14">
        <v>1333508</v>
      </c>
      <c r="E23" s="14">
        <v>1333508</v>
      </c>
      <c r="F23" s="25">
        <f t="shared" si="3"/>
        <v>1</v>
      </c>
    </row>
    <row r="24" spans="2:6" x14ac:dyDescent="0.25">
      <c r="B24" s="47" t="s">
        <v>19</v>
      </c>
      <c r="C24" s="18">
        <v>0</v>
      </c>
      <c r="D24" s="18">
        <v>6564603</v>
      </c>
      <c r="E24" s="18">
        <v>6564602.25</v>
      </c>
      <c r="F24" s="27">
        <f t="shared" si="3"/>
        <v>0.99999988575089771</v>
      </c>
    </row>
    <row r="25" spans="2:6" x14ac:dyDescent="0.25">
      <c r="B25" s="2" t="s">
        <v>4</v>
      </c>
      <c r="C25" s="3">
        <f>+SUM(C26:C28)</f>
        <v>2898783</v>
      </c>
      <c r="D25" s="3">
        <f>+SUM(D26:D28)</f>
        <v>4424672</v>
      </c>
      <c r="E25" s="3">
        <f>+SUM(E26:E28)</f>
        <v>3667656.73</v>
      </c>
      <c r="F25" s="6">
        <f t="shared" si="0"/>
        <v>0.82891042093063616</v>
      </c>
    </row>
    <row r="26" spans="2:6" x14ac:dyDescent="0.25">
      <c r="B26" s="13" t="s">
        <v>14</v>
      </c>
      <c r="C26" s="14">
        <v>0</v>
      </c>
      <c r="D26" s="14">
        <v>1888987</v>
      </c>
      <c r="E26" s="14">
        <v>1597627</v>
      </c>
      <c r="F26" s="25">
        <f t="shared" si="0"/>
        <v>0.84575859971508538</v>
      </c>
    </row>
    <row r="27" spans="2:6" x14ac:dyDescent="0.25">
      <c r="B27" s="48" t="s">
        <v>19</v>
      </c>
      <c r="C27" s="49">
        <v>2605453</v>
      </c>
      <c r="D27" s="49">
        <v>2258373</v>
      </c>
      <c r="E27" s="49">
        <v>2070029.73</v>
      </c>
      <c r="F27" s="50">
        <f t="shared" si="0"/>
        <v>0.91660223089808457</v>
      </c>
    </row>
    <row r="28" spans="2:6" x14ac:dyDescent="0.25">
      <c r="B28" s="15" t="s">
        <v>20</v>
      </c>
      <c r="C28" s="16">
        <v>293330</v>
      </c>
      <c r="D28" s="16">
        <v>277312</v>
      </c>
      <c r="E28" s="16">
        <v>0</v>
      </c>
      <c r="F28" s="26">
        <f t="shared" si="0"/>
        <v>0</v>
      </c>
    </row>
    <row r="29" spans="2:6" x14ac:dyDescent="0.25">
      <c r="B29" s="2" t="s">
        <v>5</v>
      </c>
      <c r="C29" s="3">
        <f>+SUM(C30:C33)</f>
        <v>3283023</v>
      </c>
      <c r="D29" s="3">
        <f>+SUM(D30:D33)</f>
        <v>6488682</v>
      </c>
      <c r="E29" s="3">
        <f>+SUM(E30:E33)</f>
        <v>5177144.9000000004</v>
      </c>
      <c r="F29" s="6">
        <f t="shared" si="0"/>
        <v>0.79787311198175537</v>
      </c>
    </row>
    <row r="30" spans="2:6" x14ac:dyDescent="0.25">
      <c r="B30" s="13" t="s">
        <v>12</v>
      </c>
      <c r="C30" s="14">
        <v>0</v>
      </c>
      <c r="D30" s="14">
        <v>35000</v>
      </c>
      <c r="E30" s="14">
        <v>0</v>
      </c>
      <c r="F30" s="25">
        <f t="shared" si="0"/>
        <v>0</v>
      </c>
    </row>
    <row r="31" spans="2:6" x14ac:dyDescent="0.25">
      <c r="B31" s="15" t="s">
        <v>17</v>
      </c>
      <c r="C31" s="16">
        <v>0</v>
      </c>
      <c r="D31" s="16">
        <v>15413</v>
      </c>
      <c r="E31" s="16">
        <v>15412.5</v>
      </c>
      <c r="F31" s="26">
        <f t="shared" si="0"/>
        <v>0.99996755985207297</v>
      </c>
    </row>
    <row r="32" spans="2:6" x14ac:dyDescent="0.25">
      <c r="B32" s="15" t="s">
        <v>19</v>
      </c>
      <c r="C32" s="16">
        <v>2828983</v>
      </c>
      <c r="D32" s="16">
        <v>5946178</v>
      </c>
      <c r="E32" s="16">
        <v>5082078.2</v>
      </c>
      <c r="F32" s="26">
        <f t="shared" si="0"/>
        <v>0.85467979599668897</v>
      </c>
    </row>
    <row r="33" spans="2:6" x14ac:dyDescent="0.25">
      <c r="B33" s="15" t="s">
        <v>20</v>
      </c>
      <c r="C33" s="16">
        <v>454040</v>
      </c>
      <c r="D33" s="16">
        <v>492091</v>
      </c>
      <c r="E33" s="16">
        <v>79654.2</v>
      </c>
      <c r="F33" s="26">
        <f t="shared" si="0"/>
        <v>0.16186884133219262</v>
      </c>
    </row>
    <row r="34" spans="2:6" x14ac:dyDescent="0.25">
      <c r="B34" s="4" t="s">
        <v>8</v>
      </c>
      <c r="C34" s="5">
        <f>+C29+C25+C10+C8+C6+C22</f>
        <v>62785482</v>
      </c>
      <c r="D34" s="5">
        <f t="shared" ref="D34:E34" si="4">+D29+D25+D10+D8+D6+D22</f>
        <v>107906235</v>
      </c>
      <c r="E34" s="5">
        <f t="shared" si="4"/>
        <v>70642936.550000012</v>
      </c>
      <c r="F34" s="7">
        <f t="shared" si="0"/>
        <v>0.65466964490050095</v>
      </c>
    </row>
    <row r="35" spans="2:6" x14ac:dyDescent="0.25">
      <c r="B35" s="1" t="s">
        <v>29</v>
      </c>
    </row>
    <row r="36" spans="2:6" x14ac:dyDescent="0.25">
      <c r="B36" s="1" t="s">
        <v>30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zoomScaleNormal="100" workbookViewId="0">
      <selection activeCell="B5" sqref="B5"/>
    </sheetView>
  </sheetViews>
  <sheetFormatPr baseColWidth="10" defaultRowHeight="15" x14ac:dyDescent="0.25"/>
  <cols>
    <col min="1" max="1" width="2.7109375" customWidth="1"/>
    <col min="2" max="2" width="68.140625" customWidth="1"/>
    <col min="5" max="5" width="14.7109375" customWidth="1"/>
  </cols>
  <sheetData>
    <row r="2" spans="2:6" ht="70.5" customHeight="1" x14ac:dyDescent="0.25">
      <c r="B2" s="45" t="s">
        <v>31</v>
      </c>
      <c r="C2" s="45"/>
      <c r="D2" s="45"/>
      <c r="E2" s="45"/>
      <c r="F2" s="45"/>
    </row>
    <row r="4" spans="2:6" x14ac:dyDescent="0.25">
      <c r="B4" t="s">
        <v>25</v>
      </c>
    </row>
    <row r="5" spans="2:6" ht="45" customHeight="1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23</v>
      </c>
      <c r="C6" s="3">
        <f>+SUM(C7)</f>
        <v>130313121</v>
      </c>
      <c r="D6" s="3">
        <f t="shared" ref="D6:E6" si="0">+SUM(D7)</f>
        <v>130313121</v>
      </c>
      <c r="E6" s="3">
        <f t="shared" si="0"/>
        <v>0</v>
      </c>
      <c r="F6" s="6">
        <f>E6/D6</f>
        <v>0</v>
      </c>
    </row>
    <row r="7" spans="2:6" x14ac:dyDescent="0.25">
      <c r="B7" s="13" t="s">
        <v>17</v>
      </c>
      <c r="C7" s="14">
        <v>130313121</v>
      </c>
      <c r="D7" s="14">
        <v>130313121</v>
      </c>
      <c r="E7" s="14">
        <v>0</v>
      </c>
      <c r="F7" s="42">
        <f>E7/D7</f>
        <v>0</v>
      </c>
    </row>
    <row r="8" spans="2:6" x14ac:dyDescent="0.25">
      <c r="B8" s="2" t="s">
        <v>5</v>
      </c>
      <c r="C8" s="3">
        <f>+SUM(C9)</f>
        <v>500401757</v>
      </c>
      <c r="D8" s="3">
        <f t="shared" ref="D8" si="1">+SUM(D9)</f>
        <v>79281888</v>
      </c>
      <c r="E8" s="3">
        <f t="shared" ref="E8" si="2">+SUM(E9)</f>
        <v>0</v>
      </c>
      <c r="F8" s="6">
        <f>E8/D8</f>
        <v>0</v>
      </c>
    </row>
    <row r="9" spans="2:6" x14ac:dyDescent="0.25">
      <c r="B9" s="17" t="s">
        <v>20</v>
      </c>
      <c r="C9" s="18">
        <v>500401757</v>
      </c>
      <c r="D9" s="18">
        <v>79281888</v>
      </c>
      <c r="E9" s="18">
        <v>0</v>
      </c>
      <c r="F9" s="43">
        <f>E9/D9</f>
        <v>0</v>
      </c>
    </row>
    <row r="10" spans="2:6" x14ac:dyDescent="0.25">
      <c r="B10" s="4" t="s">
        <v>8</v>
      </c>
      <c r="C10" s="5">
        <f>+C8+C6</f>
        <v>630714878</v>
      </c>
      <c r="D10" s="5">
        <f t="shared" ref="D10:E10" si="3">+D8+D6</f>
        <v>209595009</v>
      </c>
      <c r="E10" s="5">
        <f t="shared" si="3"/>
        <v>0</v>
      </c>
      <c r="F10" s="7">
        <f>E10/D10</f>
        <v>0</v>
      </c>
    </row>
    <row r="11" spans="2:6" x14ac:dyDescent="0.25">
      <c r="B11" s="1" t="s">
        <v>29</v>
      </c>
    </row>
    <row r="12" spans="2:6" x14ac:dyDescent="0.25">
      <c r="B12" s="1" t="s">
        <v>30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showGridLines="0" zoomScaleNormal="100" workbookViewId="0">
      <selection activeCell="B5" sqref="B5"/>
    </sheetView>
  </sheetViews>
  <sheetFormatPr baseColWidth="10" defaultRowHeight="15" x14ac:dyDescent="0.25"/>
  <cols>
    <col min="1" max="1" width="2.7109375" customWidth="1"/>
    <col min="2" max="2" width="85.28515625" bestFit="1" customWidth="1"/>
    <col min="5" max="5" width="14.7109375" customWidth="1"/>
  </cols>
  <sheetData>
    <row r="2" spans="2:6" ht="60" customHeight="1" x14ac:dyDescent="0.25">
      <c r="B2" s="45" t="s">
        <v>31</v>
      </c>
      <c r="C2" s="45"/>
      <c r="D2" s="45"/>
      <c r="E2" s="45"/>
      <c r="F2" s="45"/>
    </row>
    <row r="4" spans="2:6" x14ac:dyDescent="0.25">
      <c r="B4" t="s">
        <v>24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2</v>
      </c>
      <c r="C6" s="3">
        <f>SUM(C7:C8)</f>
        <v>0</v>
      </c>
      <c r="D6" s="3">
        <f>SUM(D7:D8)</f>
        <v>866746</v>
      </c>
      <c r="E6" s="3">
        <f>SUM(E7:E8)</f>
        <v>120312.51999999999</v>
      </c>
      <c r="F6" s="6">
        <f t="shared" ref="F6:F11" si="0">E6/D6</f>
        <v>0.13880943205968069</v>
      </c>
    </row>
    <row r="7" spans="2:6" x14ac:dyDescent="0.25">
      <c r="B7" s="28" t="s">
        <v>13</v>
      </c>
      <c r="C7" s="14">
        <v>0</v>
      </c>
      <c r="D7" s="14">
        <v>27750</v>
      </c>
      <c r="E7" s="14">
        <v>27750</v>
      </c>
      <c r="F7" s="25">
        <f t="shared" si="0"/>
        <v>1</v>
      </c>
    </row>
    <row r="8" spans="2:6" x14ac:dyDescent="0.25">
      <c r="B8" s="29" t="s">
        <v>20</v>
      </c>
      <c r="C8" s="16">
        <v>0</v>
      </c>
      <c r="D8" s="16">
        <v>838996</v>
      </c>
      <c r="E8" s="16">
        <v>92562.51999999999</v>
      </c>
      <c r="F8" s="26">
        <f t="shared" si="0"/>
        <v>0.11032534124119781</v>
      </c>
    </row>
    <row r="9" spans="2:6" x14ac:dyDescent="0.25">
      <c r="B9" s="2" t="s">
        <v>5</v>
      </c>
      <c r="C9" s="3">
        <f>SUM(C10:C10)</f>
        <v>0</v>
      </c>
      <c r="D9" s="3">
        <f>SUM(D10:D10)</f>
        <v>717863</v>
      </c>
      <c r="E9" s="3">
        <f>SUM(E10:E10)</f>
        <v>15412.5</v>
      </c>
      <c r="F9" s="6">
        <f t="shared" si="0"/>
        <v>2.1469974075833412E-2</v>
      </c>
    </row>
    <row r="10" spans="2:6" x14ac:dyDescent="0.25">
      <c r="B10" s="28" t="s">
        <v>17</v>
      </c>
      <c r="C10" s="14">
        <v>0</v>
      </c>
      <c r="D10" s="14">
        <v>717863</v>
      </c>
      <c r="E10" s="14">
        <v>15412.5</v>
      </c>
      <c r="F10" s="25">
        <f t="shared" si="0"/>
        <v>2.1469974075833412E-2</v>
      </c>
    </row>
    <row r="11" spans="2:6" x14ac:dyDescent="0.25">
      <c r="B11" s="4" t="s">
        <v>8</v>
      </c>
      <c r="C11" s="5">
        <f>+C9+C6</f>
        <v>0</v>
      </c>
      <c r="D11" s="5">
        <f>+D9+D6</f>
        <v>1584609</v>
      </c>
      <c r="E11" s="5">
        <f>+E9+E6</f>
        <v>135725.01999999999</v>
      </c>
      <c r="F11" s="44">
        <f t="shared" si="0"/>
        <v>8.5652056753432543E-2</v>
      </c>
    </row>
    <row r="12" spans="2:6" x14ac:dyDescent="0.25">
      <c r="B12" s="1" t="s">
        <v>29</v>
      </c>
    </row>
    <row r="13" spans="2:6" x14ac:dyDescent="0.25">
      <c r="B13" s="1" t="s">
        <v>30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2016-09-12T13:22:12Z</dcterms:modified>
</cp:coreProperties>
</file>