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pR_Pliego 2016\09_Setiembre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DYT!$B$2:$F$12</definedName>
    <definedName name="_xlnm.Print_Area" localSheetId="2">RDR!$B$2:$F$37</definedName>
    <definedName name="_xlnm.Print_Area" localSheetId="1">RO!$B$2:$F$59</definedName>
    <definedName name="_xlnm.Print_Area" localSheetId="3">ROOC!$B$2:$F$11</definedName>
    <definedName name="_xlnm.Print_Area" localSheetId="0">'TODA FUENTE'!$B$2:$F$61</definedName>
  </definedNames>
  <calcPr calcId="152511"/>
</workbook>
</file>

<file path=xl/calcChain.xml><?xml version="1.0" encoding="utf-8"?>
<calcChain xmlns="http://schemas.openxmlformats.org/spreadsheetml/2006/main">
  <c r="F16" i="3" l="1"/>
  <c r="C24" i="3"/>
  <c r="D24" i="3"/>
  <c r="E24" i="3"/>
  <c r="D8" i="3"/>
  <c r="C8" i="3"/>
  <c r="E8" i="3"/>
  <c r="F10" i="3"/>
  <c r="F18" i="1"/>
  <c r="E8" i="4" l="1"/>
  <c r="D8" i="4"/>
  <c r="C8" i="4"/>
  <c r="E6" i="4"/>
  <c r="D6" i="4"/>
  <c r="D10" i="4" s="1"/>
  <c r="C6" i="4"/>
  <c r="C10" i="4" s="1"/>
  <c r="F29" i="3"/>
  <c r="F26" i="3"/>
  <c r="F41" i="2"/>
  <c r="C46" i="2"/>
  <c r="D46" i="2"/>
  <c r="E46" i="2"/>
  <c r="F35" i="2"/>
  <c r="F34" i="2"/>
  <c r="F43" i="1"/>
  <c r="C48" i="1"/>
  <c r="D48" i="1"/>
  <c r="E48" i="1"/>
  <c r="F37" i="1"/>
  <c r="F36" i="1"/>
  <c r="F35" i="1"/>
  <c r="E10" i="4" l="1"/>
  <c r="C20" i="1"/>
  <c r="D20" i="1"/>
  <c r="E20" i="1"/>
  <c r="C9" i="5" l="1"/>
  <c r="D9" i="5"/>
  <c r="E9" i="5"/>
  <c r="F51" i="2" l="1"/>
  <c r="F53" i="1"/>
  <c r="F25" i="3" l="1"/>
  <c r="F36" i="2"/>
  <c r="F33" i="2"/>
  <c r="E32" i="2"/>
  <c r="D32" i="2"/>
  <c r="C32" i="2"/>
  <c r="F38" i="1"/>
  <c r="E33" i="1"/>
  <c r="D33" i="1"/>
  <c r="C33" i="1"/>
  <c r="F24" i="3" l="1"/>
  <c r="F8" i="4"/>
  <c r="F42" i="2"/>
  <c r="F27" i="2"/>
  <c r="F57" i="2" l="1"/>
  <c r="F56" i="2"/>
  <c r="F55" i="2"/>
  <c r="F54" i="2"/>
  <c r="F53" i="2"/>
  <c r="F52" i="2"/>
  <c r="F50" i="2"/>
  <c r="F49" i="2"/>
  <c r="F48" i="2"/>
  <c r="F47" i="2"/>
  <c r="F45" i="2"/>
  <c r="F44" i="2"/>
  <c r="F43" i="2"/>
  <c r="F40" i="2"/>
  <c r="F39" i="2"/>
  <c r="F38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9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2" i="1"/>
  <c r="F41" i="1"/>
  <c r="F40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7" i="1"/>
  <c r="F15" i="1"/>
  <c r="F14" i="1"/>
  <c r="F13" i="1"/>
  <c r="F12" i="1"/>
  <c r="F11" i="1"/>
  <c r="F10" i="1"/>
  <c r="F9" i="1"/>
  <c r="F8" i="1"/>
  <c r="F7" i="1"/>
  <c r="F33" i="1" l="1"/>
  <c r="C39" i="1" l="1"/>
  <c r="D39" i="1"/>
  <c r="E39" i="1"/>
  <c r="F39" i="1" l="1"/>
  <c r="F35" i="3"/>
  <c r="E6" i="5" l="1"/>
  <c r="D6" i="5"/>
  <c r="C6" i="5"/>
  <c r="E16" i="1"/>
  <c r="D16" i="1"/>
  <c r="C16" i="1"/>
  <c r="F48" i="1" l="1"/>
  <c r="F16" i="1"/>
  <c r="C11" i="5"/>
  <c r="D11" i="5"/>
  <c r="F20" i="1"/>
  <c r="E11" i="5"/>
  <c r="E31" i="3"/>
  <c r="D31" i="3"/>
  <c r="C31" i="3"/>
  <c r="E27" i="3"/>
  <c r="D27" i="3"/>
  <c r="C27" i="3"/>
  <c r="E11" i="3"/>
  <c r="D11" i="3"/>
  <c r="C11" i="3"/>
  <c r="E6" i="3"/>
  <c r="D6" i="3"/>
  <c r="C6" i="3"/>
  <c r="E37" i="2"/>
  <c r="D37" i="2"/>
  <c r="C37" i="2"/>
  <c r="F32" i="2"/>
  <c r="E19" i="2"/>
  <c r="D19" i="2"/>
  <c r="C19" i="2"/>
  <c r="E16" i="2"/>
  <c r="D16" i="2"/>
  <c r="C16" i="2"/>
  <c r="E6" i="2"/>
  <c r="D6" i="2"/>
  <c r="C6" i="2"/>
  <c r="E6" i="1"/>
  <c r="E60" i="1" s="1"/>
  <c r="D6" i="1"/>
  <c r="D60" i="1" s="1"/>
  <c r="C6" i="1"/>
  <c r="C60" i="1" s="1"/>
  <c r="C58" i="2" l="1"/>
  <c r="D58" i="2"/>
  <c r="C36" i="3"/>
  <c r="F46" i="2"/>
  <c r="E58" i="2"/>
  <c r="F37" i="2"/>
  <c r="F6" i="2"/>
  <c r="D36" i="3"/>
  <c r="E36" i="3"/>
  <c r="F19" i="2"/>
  <c r="F16" i="2"/>
  <c r="F60" i="1"/>
  <c r="F6" i="1"/>
  <c r="F11" i="5"/>
  <c r="F10" i="5"/>
  <c r="F9" i="5"/>
  <c r="F8" i="5"/>
  <c r="F7" i="5"/>
  <c r="F6" i="5"/>
  <c r="F10" i="4"/>
  <c r="F9" i="4"/>
  <c r="F7" i="4"/>
  <c r="F6" i="4"/>
  <c r="F34" i="3"/>
  <c r="F33" i="3"/>
  <c r="F32" i="3"/>
  <c r="F31" i="3"/>
  <c r="F30" i="3"/>
  <c r="F28" i="3"/>
  <c r="F27" i="3"/>
  <c r="F23" i="3"/>
  <c r="F22" i="3"/>
  <c r="F21" i="3"/>
  <c r="F20" i="3"/>
  <c r="F19" i="3"/>
  <c r="F18" i="3"/>
  <c r="F17" i="3"/>
  <c r="F15" i="3"/>
  <c r="F14" i="3"/>
  <c r="F13" i="3"/>
  <c r="F12" i="3"/>
  <c r="F11" i="3"/>
  <c r="F9" i="3"/>
  <c r="F8" i="3"/>
  <c r="F7" i="3"/>
  <c r="F6" i="3"/>
  <c r="F58" i="2" l="1"/>
  <c r="F36" i="3"/>
</calcChain>
</file>

<file path=xl/sharedStrings.xml><?xml version="1.0" encoding="utf-8"?>
<sst xmlns="http://schemas.openxmlformats.org/spreadsheetml/2006/main" count="195" uniqueCount="33">
  <si>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</si>
  <si>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</si>
  <si>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</si>
  <si>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</si>
  <si>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</si>
  <si>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</si>
  <si>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</si>
  <si>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</si>
  <si>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</si>
  <si>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</si>
  <si>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</si>
  <si>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</si>
  <si>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</si>
  <si>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</si>
  <si>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</si>
  <si>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</si>
  <si>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</si>
  <si>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</si>
  <si>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</si>
  <si>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</si>
  <si>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</si>
  <si>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</si>
  <si>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</si>
  <si>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</si>
  <si>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</si>
  <si>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</si>
  <si>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</si>
  <si>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</si>
  <si>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</si>
  <si>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</si>
  <si>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EJECUCION DE LOS PROGRAMAS PRESUPUESTALES AL MES DE SETIEMBRE DEL AÑO FISCAL 2016 
DEL PLIEGO 011 MINSA</t>
  </si>
  <si>
    <t>DEVENGADO
AL 30.09.16
(*/)</t>
  </si>
  <si>
    <t>Fuente:  Base de Datos MEF al cierre del mes de 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</si>
</sst>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3" fillId="3" borderId="1" xfId="1" applyFont="1" applyFill="1" applyBorder="1" applyAlignment="1">
      <alignment vertical="center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/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tabSelected="1" zoomScaleNormal="100" workbookViewId="0">
      <selection activeCell="B5" sqref="B5"/>
    </sheetView>
  </sheetViews>
  <sheetFormatPr baseColWidth="10" defaultRowHeight="15" x14ac:dyDescent="0.25"/>
  <cols>
    <col min="1" max="1" width="2.7109375" style="1" customWidth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28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31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675124612</v>
      </c>
      <c r="E6" s="3">
        <f>SUM(E7:E15)</f>
        <v>431094130.1500001</v>
      </c>
      <c r="F6" s="31">
        <f>IF(E6=0,"0%",+E6/D6)</f>
        <v>0.63854008947017926</v>
      </c>
    </row>
    <row r="7" spans="2:6" x14ac:dyDescent="0.25">
      <c r="B7" s="19" t="s">
        <v>11</v>
      </c>
      <c r="C7" s="20">
        <v>842891</v>
      </c>
      <c r="D7" s="20">
        <v>1154293</v>
      </c>
      <c r="E7" s="20">
        <v>507433.79999999987</v>
      </c>
      <c r="F7" s="32">
        <f t="shared" ref="F7:F60" si="0">IF(E7=0,"0%",+E7/D7)</f>
        <v>0.43960571535996484</v>
      </c>
    </row>
    <row r="8" spans="2:6" x14ac:dyDescent="0.25">
      <c r="B8" s="21" t="s">
        <v>12</v>
      </c>
      <c r="C8" s="22">
        <v>198156</v>
      </c>
      <c r="D8" s="22">
        <v>343255</v>
      </c>
      <c r="E8" s="22">
        <v>88081.76</v>
      </c>
      <c r="F8" s="33">
        <f t="shared" si="0"/>
        <v>0.25660736187382555</v>
      </c>
    </row>
    <row r="9" spans="2:6" x14ac:dyDescent="0.25">
      <c r="B9" s="21" t="s">
        <v>13</v>
      </c>
      <c r="C9" s="22">
        <v>463129</v>
      </c>
      <c r="D9" s="22">
        <v>824584</v>
      </c>
      <c r="E9" s="22">
        <v>390372.34</v>
      </c>
      <c r="F9" s="33">
        <f t="shared" si="0"/>
        <v>0.47341731103198709</v>
      </c>
    </row>
    <row r="10" spans="2:6" x14ac:dyDescent="0.25">
      <c r="B10" s="21" t="s">
        <v>14</v>
      </c>
      <c r="C10" s="22">
        <v>437071</v>
      </c>
      <c r="D10" s="22">
        <v>538288</v>
      </c>
      <c r="E10" s="22">
        <v>306499.20000000001</v>
      </c>
      <c r="F10" s="33">
        <f t="shared" si="0"/>
        <v>0.5693963082959308</v>
      </c>
    </row>
    <row r="11" spans="2:6" x14ac:dyDescent="0.25">
      <c r="B11" s="21" t="s">
        <v>15</v>
      </c>
      <c r="C11" s="22">
        <v>4074129</v>
      </c>
      <c r="D11" s="22">
        <v>4258534</v>
      </c>
      <c r="E11" s="22">
        <v>2502282.2999999993</v>
      </c>
      <c r="F11" s="33">
        <f t="shared" si="0"/>
        <v>0.58759242030238557</v>
      </c>
    </row>
    <row r="12" spans="2:6" x14ac:dyDescent="0.25">
      <c r="B12" s="21" t="s">
        <v>16</v>
      </c>
      <c r="C12" s="22">
        <v>176089</v>
      </c>
      <c r="D12" s="22">
        <v>302313</v>
      </c>
      <c r="E12" s="22">
        <v>46787.7</v>
      </c>
      <c r="F12" s="33">
        <f t="shared" si="0"/>
        <v>0.15476575602107748</v>
      </c>
    </row>
    <row r="13" spans="2:6" x14ac:dyDescent="0.25">
      <c r="B13" s="21" t="s">
        <v>17</v>
      </c>
      <c r="C13" s="22">
        <v>158679</v>
      </c>
      <c r="D13" s="22">
        <v>373492</v>
      </c>
      <c r="E13" s="22">
        <v>171467.63</v>
      </c>
      <c r="F13" s="33">
        <f t="shared" si="0"/>
        <v>0.45909318004133959</v>
      </c>
    </row>
    <row r="14" spans="2:6" x14ac:dyDescent="0.25">
      <c r="B14" s="21" t="s">
        <v>19</v>
      </c>
      <c r="C14" s="22">
        <v>1059115588</v>
      </c>
      <c r="D14" s="22">
        <v>645134838</v>
      </c>
      <c r="E14" s="22">
        <v>415107768.22000009</v>
      </c>
      <c r="F14" s="33">
        <f t="shared" si="0"/>
        <v>0.64344342262911569</v>
      </c>
    </row>
    <row r="15" spans="2:6" x14ac:dyDescent="0.25">
      <c r="B15" s="21" t="s">
        <v>20</v>
      </c>
      <c r="C15" s="22">
        <v>20085268</v>
      </c>
      <c r="D15" s="22">
        <v>22195015</v>
      </c>
      <c r="E15" s="22">
        <v>11973437.199999994</v>
      </c>
      <c r="F15" s="33">
        <f t="shared" si="0"/>
        <v>0.53946515467549783</v>
      </c>
    </row>
    <row r="16" spans="2:6" x14ac:dyDescent="0.25">
      <c r="B16" s="2" t="s">
        <v>1</v>
      </c>
      <c r="C16" s="3">
        <f>SUM(C17:C19)</f>
        <v>43521000</v>
      </c>
      <c r="D16" s="3">
        <f>SUM(D17:D19)</f>
        <v>44484072</v>
      </c>
      <c r="E16" s="3">
        <f>SUM(E17:E19)</f>
        <v>31953523.32</v>
      </c>
      <c r="F16" s="31">
        <f t="shared" si="0"/>
        <v>0.71831381173917708</v>
      </c>
    </row>
    <row r="17" spans="2:6" x14ac:dyDescent="0.25">
      <c r="B17" s="19" t="s">
        <v>11</v>
      </c>
      <c r="C17" s="20">
        <v>0</v>
      </c>
      <c r="D17" s="20">
        <v>0</v>
      </c>
      <c r="E17" s="20">
        <v>0</v>
      </c>
      <c r="F17" s="32" t="str">
        <f t="shared" si="0"/>
        <v>0%</v>
      </c>
    </row>
    <row r="18" spans="2:6" x14ac:dyDescent="0.25">
      <c r="B18" s="49" t="s">
        <v>19</v>
      </c>
      <c r="C18" s="50">
        <v>896000</v>
      </c>
      <c r="D18" s="50">
        <v>901172</v>
      </c>
      <c r="E18" s="50">
        <v>353990.98</v>
      </c>
      <c r="F18" s="51">
        <f t="shared" si="0"/>
        <v>0.39281178287829627</v>
      </c>
    </row>
    <row r="19" spans="2:6" x14ac:dyDescent="0.25">
      <c r="B19" s="21" t="s">
        <v>20</v>
      </c>
      <c r="C19" s="22">
        <v>42625000</v>
      </c>
      <c r="D19" s="22">
        <v>43582900</v>
      </c>
      <c r="E19" s="22">
        <v>31599532.34</v>
      </c>
      <c r="F19" s="33">
        <f t="shared" si="0"/>
        <v>0.72504427975192109</v>
      </c>
    </row>
    <row r="20" spans="2:6" x14ac:dyDescent="0.25">
      <c r="B20" s="2" t="s">
        <v>2</v>
      </c>
      <c r="C20" s="3">
        <f>SUM(C21:C32)</f>
        <v>913553676</v>
      </c>
      <c r="D20" s="3">
        <f t="shared" ref="D20:E20" si="1">SUM(D21:D32)</f>
        <v>858505822</v>
      </c>
      <c r="E20" s="3">
        <f t="shared" si="1"/>
        <v>561476755.16000009</v>
      </c>
      <c r="F20" s="31">
        <f t="shared" si="0"/>
        <v>0.65401624633362132</v>
      </c>
    </row>
    <row r="21" spans="2:6" x14ac:dyDescent="0.25">
      <c r="B21" s="19" t="s">
        <v>11</v>
      </c>
      <c r="C21" s="20">
        <v>250119812</v>
      </c>
      <c r="D21" s="20">
        <v>222481101</v>
      </c>
      <c r="E21" s="20">
        <v>190430317.61000004</v>
      </c>
      <c r="F21" s="32">
        <f t="shared" si="0"/>
        <v>0.85593929890701159</v>
      </c>
    </row>
    <row r="22" spans="2:6" x14ac:dyDescent="0.25">
      <c r="B22" s="21" t="s">
        <v>12</v>
      </c>
      <c r="C22" s="22">
        <v>36425242</v>
      </c>
      <c r="D22" s="22">
        <v>36695466</v>
      </c>
      <c r="E22" s="22">
        <v>26100742.189999998</v>
      </c>
      <c r="F22" s="33">
        <f t="shared" si="0"/>
        <v>0.71127975837668878</v>
      </c>
    </row>
    <row r="23" spans="2:6" x14ac:dyDescent="0.25">
      <c r="B23" s="21" t="s">
        <v>13</v>
      </c>
      <c r="C23" s="22">
        <v>85248099</v>
      </c>
      <c r="D23" s="22">
        <v>91855931</v>
      </c>
      <c r="E23" s="22">
        <v>69083026.659999967</v>
      </c>
      <c r="F23" s="33">
        <f t="shared" si="0"/>
        <v>0.75208019675942284</v>
      </c>
    </row>
    <row r="24" spans="2:6" x14ac:dyDescent="0.25">
      <c r="B24" s="21" t="s">
        <v>14</v>
      </c>
      <c r="C24" s="22">
        <v>46286559</v>
      </c>
      <c r="D24" s="22">
        <v>47350813</v>
      </c>
      <c r="E24" s="22">
        <v>34020702.610000022</v>
      </c>
      <c r="F24" s="33">
        <f t="shared" si="0"/>
        <v>0.71848191096528846</v>
      </c>
    </row>
    <row r="25" spans="2:6" x14ac:dyDescent="0.25">
      <c r="B25" s="21" t="s">
        <v>15</v>
      </c>
      <c r="C25" s="22">
        <v>22143856</v>
      </c>
      <c r="D25" s="22">
        <v>11786710</v>
      </c>
      <c r="E25" s="22">
        <v>5997932.6299999999</v>
      </c>
      <c r="F25" s="33">
        <f t="shared" si="0"/>
        <v>0.5088725038624009</v>
      </c>
    </row>
    <row r="26" spans="2:6" x14ac:dyDescent="0.25">
      <c r="B26" s="21" t="s">
        <v>16</v>
      </c>
      <c r="C26" s="22">
        <v>51953700</v>
      </c>
      <c r="D26" s="22">
        <v>41900060</v>
      </c>
      <c r="E26" s="22">
        <v>37305733.149999999</v>
      </c>
      <c r="F26" s="33">
        <f t="shared" si="0"/>
        <v>0.89035035152694286</v>
      </c>
    </row>
    <row r="27" spans="2:6" x14ac:dyDescent="0.25">
      <c r="B27" s="21" t="s">
        <v>17</v>
      </c>
      <c r="C27" s="22">
        <v>14265020</v>
      </c>
      <c r="D27" s="22">
        <v>15020434</v>
      </c>
      <c r="E27" s="22">
        <v>8417341.0999999996</v>
      </c>
      <c r="F27" s="33">
        <f t="shared" si="0"/>
        <v>0.56039266908000129</v>
      </c>
    </row>
    <row r="28" spans="2:6" x14ac:dyDescent="0.25">
      <c r="B28" s="21" t="s">
        <v>18</v>
      </c>
      <c r="C28" s="22">
        <v>16335576</v>
      </c>
      <c r="D28" s="22">
        <v>8660774</v>
      </c>
      <c r="E28" s="22">
        <v>3204658.0399999996</v>
      </c>
      <c r="F28" s="33">
        <f t="shared" si="0"/>
        <v>0.37001982039942383</v>
      </c>
    </row>
    <row r="29" spans="2:6" x14ac:dyDescent="0.25">
      <c r="B29" s="21" t="s">
        <v>21</v>
      </c>
      <c r="C29" s="22">
        <v>3035253</v>
      </c>
      <c r="D29" s="22">
        <v>919388</v>
      </c>
      <c r="E29" s="22">
        <v>637572.58000000007</v>
      </c>
      <c r="F29" s="33">
        <f t="shared" si="0"/>
        <v>0.69347498553385523</v>
      </c>
    </row>
    <row r="30" spans="2:6" x14ac:dyDescent="0.25">
      <c r="B30" s="21" t="s">
        <v>22</v>
      </c>
      <c r="C30" s="22">
        <v>2190333</v>
      </c>
      <c r="D30" s="22">
        <v>1329818</v>
      </c>
      <c r="E30" s="22">
        <v>635146.06999999995</v>
      </c>
      <c r="F30" s="33">
        <f t="shared" si="0"/>
        <v>0.47761879445157152</v>
      </c>
    </row>
    <row r="31" spans="2:6" x14ac:dyDescent="0.25">
      <c r="B31" s="21" t="s">
        <v>19</v>
      </c>
      <c r="C31" s="22">
        <v>133874694</v>
      </c>
      <c r="D31" s="22">
        <v>163099818</v>
      </c>
      <c r="E31" s="22">
        <v>108193503.24000008</v>
      </c>
      <c r="F31" s="33">
        <f t="shared" si="0"/>
        <v>0.6633575963892252</v>
      </c>
    </row>
    <row r="32" spans="2:6" x14ac:dyDescent="0.25">
      <c r="B32" s="23" t="s">
        <v>20</v>
      </c>
      <c r="C32" s="24">
        <v>251675532</v>
      </c>
      <c r="D32" s="24">
        <v>217405509</v>
      </c>
      <c r="E32" s="24">
        <v>77450079.280000016</v>
      </c>
      <c r="F32" s="34">
        <f t="shared" si="0"/>
        <v>0.35624708700458929</v>
      </c>
    </row>
    <row r="33" spans="2:6" x14ac:dyDescent="0.25">
      <c r="B33" s="2" t="s">
        <v>3</v>
      </c>
      <c r="C33" s="3">
        <f>SUM(C34:C38)</f>
        <v>130313121</v>
      </c>
      <c r="D33" s="3">
        <f t="shared" ref="D33:E33" si="2">SUM(D34:D38)</f>
        <v>201699581</v>
      </c>
      <c r="E33" s="3">
        <f t="shared" si="2"/>
        <v>71043186.180000007</v>
      </c>
      <c r="F33" s="31">
        <f t="shared" si="0"/>
        <v>0.3522227752173665</v>
      </c>
    </row>
    <row r="34" spans="2:6" x14ac:dyDescent="0.25">
      <c r="B34" s="19" t="s">
        <v>11</v>
      </c>
      <c r="C34" s="20">
        <v>0</v>
      </c>
      <c r="D34" s="20">
        <v>8199148</v>
      </c>
      <c r="E34" s="20">
        <v>8199148</v>
      </c>
      <c r="F34" s="32">
        <f t="shared" si="0"/>
        <v>1</v>
      </c>
    </row>
    <row r="35" spans="2:6" x14ac:dyDescent="0.25">
      <c r="B35" s="21" t="s">
        <v>14</v>
      </c>
      <c r="C35" s="22">
        <v>0</v>
      </c>
      <c r="D35" s="22">
        <v>54739920</v>
      </c>
      <c r="E35" s="22">
        <v>54409320</v>
      </c>
      <c r="F35" s="33">
        <f t="shared" si="0"/>
        <v>0.9939605319116287</v>
      </c>
    </row>
    <row r="36" spans="2:6" x14ac:dyDescent="0.25">
      <c r="B36" s="21" t="s">
        <v>15</v>
      </c>
      <c r="C36" s="22">
        <v>0</v>
      </c>
      <c r="D36" s="22">
        <v>898420</v>
      </c>
      <c r="E36" s="22">
        <v>898420</v>
      </c>
      <c r="F36" s="33">
        <f t="shared" si="0"/>
        <v>1</v>
      </c>
    </row>
    <row r="37" spans="2:6" x14ac:dyDescent="0.25">
      <c r="B37" s="21" t="s">
        <v>17</v>
      </c>
      <c r="C37" s="22">
        <v>130313121</v>
      </c>
      <c r="D37" s="22">
        <v>130313121</v>
      </c>
      <c r="E37" s="22">
        <v>0</v>
      </c>
      <c r="F37" s="33" t="str">
        <f t="shared" si="0"/>
        <v>0%</v>
      </c>
    </row>
    <row r="38" spans="2:6" x14ac:dyDescent="0.25">
      <c r="B38" s="23" t="s">
        <v>19</v>
      </c>
      <c r="C38" s="24">
        <v>0</v>
      </c>
      <c r="D38" s="24">
        <v>7548972</v>
      </c>
      <c r="E38" s="24">
        <v>7536298.1799999997</v>
      </c>
      <c r="F38" s="34">
        <f t="shared" si="0"/>
        <v>0.99832111974981486</v>
      </c>
    </row>
    <row r="39" spans="2:6" x14ac:dyDescent="0.25">
      <c r="B39" s="2" t="s">
        <v>4</v>
      </c>
      <c r="C39" s="3">
        <f>+SUM(C40:C47)</f>
        <v>14123783</v>
      </c>
      <c r="D39" s="3">
        <f t="shared" ref="D39:E39" si="3">+SUM(D40:D47)</f>
        <v>65036872</v>
      </c>
      <c r="E39" s="3">
        <f t="shared" si="3"/>
        <v>52134330.229999997</v>
      </c>
      <c r="F39" s="31">
        <f t="shared" si="0"/>
        <v>0.80161189532608512</v>
      </c>
    </row>
    <row r="40" spans="2:6" x14ac:dyDescent="0.25">
      <c r="B40" s="19" t="s">
        <v>11</v>
      </c>
      <c r="C40" s="20">
        <v>777000</v>
      </c>
      <c r="D40" s="20">
        <v>30078848</v>
      </c>
      <c r="E40" s="20">
        <v>24261486</v>
      </c>
      <c r="F40" s="32">
        <f t="shared" si="0"/>
        <v>0.80659624996276458</v>
      </c>
    </row>
    <row r="41" spans="2:6" x14ac:dyDescent="0.25">
      <c r="B41" s="21" t="s">
        <v>12</v>
      </c>
      <c r="C41" s="22">
        <v>0</v>
      </c>
      <c r="D41" s="22">
        <v>738483</v>
      </c>
      <c r="E41" s="22">
        <v>738152</v>
      </c>
      <c r="F41" s="33">
        <f t="shared" si="0"/>
        <v>0.99955178385961496</v>
      </c>
    </row>
    <row r="42" spans="2:6" x14ac:dyDescent="0.25">
      <c r="B42" s="21" t="s">
        <v>13</v>
      </c>
      <c r="C42" s="22">
        <v>0</v>
      </c>
      <c r="D42" s="22">
        <v>1456922</v>
      </c>
      <c r="E42" s="22">
        <v>1433740</v>
      </c>
      <c r="F42" s="33">
        <f t="shared" si="0"/>
        <v>0.98408837261020154</v>
      </c>
    </row>
    <row r="43" spans="2:6" x14ac:dyDescent="0.25">
      <c r="B43" s="21" t="s">
        <v>14</v>
      </c>
      <c r="C43" s="22">
        <v>0</v>
      </c>
      <c r="D43" s="22">
        <v>2612587</v>
      </c>
      <c r="E43" s="22">
        <v>2316736</v>
      </c>
      <c r="F43" s="33">
        <f t="shared" si="0"/>
        <v>0.88675936916167764</v>
      </c>
    </row>
    <row r="44" spans="2:6" x14ac:dyDescent="0.25">
      <c r="B44" s="21" t="s">
        <v>16</v>
      </c>
      <c r="C44" s="22">
        <v>0</v>
      </c>
      <c r="D44" s="22">
        <v>4823728</v>
      </c>
      <c r="E44" s="22">
        <v>2522786</v>
      </c>
      <c r="F44" s="33">
        <f t="shared" si="0"/>
        <v>0.52299507766607067</v>
      </c>
    </row>
    <row r="45" spans="2:6" x14ac:dyDescent="0.25">
      <c r="B45" s="21" t="s">
        <v>17</v>
      </c>
      <c r="C45" s="22">
        <v>0</v>
      </c>
      <c r="D45" s="22">
        <v>12000</v>
      </c>
      <c r="E45" s="22">
        <v>4271.3999999999996</v>
      </c>
      <c r="F45" s="33">
        <f t="shared" si="0"/>
        <v>0.35594999999999999</v>
      </c>
    </row>
    <row r="46" spans="2:6" x14ac:dyDescent="0.25">
      <c r="B46" s="21" t="s">
        <v>19</v>
      </c>
      <c r="C46" s="22">
        <v>2628453</v>
      </c>
      <c r="D46" s="22">
        <v>5842309</v>
      </c>
      <c r="E46" s="22">
        <v>4469342.8600000003</v>
      </c>
      <c r="F46" s="33">
        <f t="shared" si="0"/>
        <v>0.76499597333862357</v>
      </c>
    </row>
    <row r="47" spans="2:6" x14ac:dyDescent="0.25">
      <c r="B47" s="21" t="s">
        <v>20</v>
      </c>
      <c r="C47" s="22">
        <v>10718330</v>
      </c>
      <c r="D47" s="22">
        <v>19471995</v>
      </c>
      <c r="E47" s="22">
        <v>16387815.969999999</v>
      </c>
      <c r="F47" s="33">
        <f t="shared" si="0"/>
        <v>0.84160949969430454</v>
      </c>
    </row>
    <row r="48" spans="2:6" x14ac:dyDescent="0.25">
      <c r="B48" s="2" t="s">
        <v>5</v>
      </c>
      <c r="C48" s="3">
        <f>SUM(C49:C59)</f>
        <v>1399568492</v>
      </c>
      <c r="D48" s="3">
        <f>SUM(D49:D59)</f>
        <v>263940513</v>
      </c>
      <c r="E48" s="3">
        <f>SUM(E49:E59)</f>
        <v>75275224.600000009</v>
      </c>
      <c r="F48" s="31">
        <f t="shared" si="0"/>
        <v>0.28519768998099965</v>
      </c>
    </row>
    <row r="49" spans="2:6" x14ac:dyDescent="0.25">
      <c r="B49" s="19" t="s">
        <v>11</v>
      </c>
      <c r="C49" s="20">
        <v>36020984</v>
      </c>
      <c r="D49" s="20">
        <v>3276962</v>
      </c>
      <c r="E49" s="20">
        <v>409596.42000000004</v>
      </c>
      <c r="F49" s="32">
        <f t="shared" si="0"/>
        <v>0.12499272802064841</v>
      </c>
    </row>
    <row r="50" spans="2:6" x14ac:dyDescent="0.25">
      <c r="B50" s="21" t="s">
        <v>12</v>
      </c>
      <c r="C50" s="22">
        <v>36142526</v>
      </c>
      <c r="D50" s="22">
        <v>28893609</v>
      </c>
      <c r="E50" s="22">
        <v>12049233.27</v>
      </c>
      <c r="F50" s="33">
        <f t="shared" si="0"/>
        <v>0.41702070758969567</v>
      </c>
    </row>
    <row r="51" spans="2:6" x14ac:dyDescent="0.25">
      <c r="B51" s="21" t="s">
        <v>13</v>
      </c>
      <c r="C51" s="22">
        <v>25000000</v>
      </c>
      <c r="D51" s="22">
        <v>13884</v>
      </c>
      <c r="E51" s="22">
        <v>5124</v>
      </c>
      <c r="F51" s="33">
        <f t="shared" si="0"/>
        <v>0.36905790838375108</v>
      </c>
    </row>
    <row r="52" spans="2:6" x14ac:dyDescent="0.25">
      <c r="B52" s="21" t="s">
        <v>14</v>
      </c>
      <c r="C52" s="22">
        <v>25000000</v>
      </c>
      <c r="D52" s="22">
        <v>454885</v>
      </c>
      <c r="E52" s="22">
        <v>412836.18</v>
      </c>
      <c r="F52" s="33">
        <f t="shared" si="0"/>
        <v>0.9075616474493553</v>
      </c>
    </row>
    <row r="53" spans="2:6" x14ac:dyDescent="0.25">
      <c r="B53" s="21" t="s">
        <v>15</v>
      </c>
      <c r="C53" s="22">
        <v>15000000</v>
      </c>
      <c r="D53" s="22">
        <v>49736</v>
      </c>
      <c r="E53" s="22">
        <v>49736</v>
      </c>
      <c r="F53" s="33">
        <f t="shared" si="0"/>
        <v>1</v>
      </c>
    </row>
    <row r="54" spans="2:6" x14ac:dyDescent="0.25">
      <c r="B54" s="21" t="s">
        <v>16</v>
      </c>
      <c r="C54" s="22">
        <v>25000000</v>
      </c>
      <c r="D54" s="22">
        <v>4650</v>
      </c>
      <c r="E54" s="22">
        <v>4650</v>
      </c>
      <c r="F54" s="33">
        <f t="shared" si="0"/>
        <v>1</v>
      </c>
    </row>
    <row r="55" spans="2:6" x14ac:dyDescent="0.25">
      <c r="B55" s="21" t="s">
        <v>17</v>
      </c>
      <c r="C55" s="22">
        <v>0</v>
      </c>
      <c r="D55" s="22">
        <v>2782054</v>
      </c>
      <c r="E55" s="22">
        <v>2036468.44</v>
      </c>
      <c r="F55" s="33">
        <f t="shared" si="0"/>
        <v>0.73200176560196173</v>
      </c>
    </row>
    <row r="56" spans="2:6" x14ac:dyDescent="0.25">
      <c r="B56" s="21" t="s">
        <v>18</v>
      </c>
      <c r="C56" s="22">
        <v>0</v>
      </c>
      <c r="D56" s="22">
        <v>1343809</v>
      </c>
      <c r="E56" s="22">
        <v>12520</v>
      </c>
      <c r="F56" s="33">
        <f t="shared" si="0"/>
        <v>9.3168002297945619E-3</v>
      </c>
    </row>
    <row r="57" spans="2:6" x14ac:dyDescent="0.25">
      <c r="B57" s="21" t="s">
        <v>22</v>
      </c>
      <c r="C57" s="22">
        <v>10000000</v>
      </c>
      <c r="D57" s="22">
        <v>0</v>
      </c>
      <c r="E57" s="22">
        <v>0</v>
      </c>
      <c r="F57" s="33" t="str">
        <f t="shared" si="0"/>
        <v>0%</v>
      </c>
    </row>
    <row r="58" spans="2:6" x14ac:dyDescent="0.25">
      <c r="B58" s="21" t="s">
        <v>19</v>
      </c>
      <c r="C58" s="22">
        <v>2828983</v>
      </c>
      <c r="D58" s="22">
        <v>10616470</v>
      </c>
      <c r="E58" s="22">
        <v>10419021.509999998</v>
      </c>
      <c r="F58" s="33">
        <f t="shared" si="0"/>
        <v>0.9814016815382135</v>
      </c>
    </row>
    <row r="59" spans="2:6" x14ac:dyDescent="0.25">
      <c r="B59" s="21" t="s">
        <v>20</v>
      </c>
      <c r="C59" s="22">
        <v>1224575999</v>
      </c>
      <c r="D59" s="22">
        <v>216504454</v>
      </c>
      <c r="E59" s="22">
        <v>49876038.780000009</v>
      </c>
      <c r="F59" s="33">
        <f t="shared" si="0"/>
        <v>0.23036957373634451</v>
      </c>
    </row>
    <row r="60" spans="2:6" x14ac:dyDescent="0.25">
      <c r="B60" s="4" t="s">
        <v>8</v>
      </c>
      <c r="C60" s="5">
        <f>+C48+C39+C33+C20+C16+C6</f>
        <v>3586631072</v>
      </c>
      <c r="D60" s="5">
        <f>+D48+D39+D33+D20+D16+D6</f>
        <v>2108791472</v>
      </c>
      <c r="E60" s="5">
        <f>+E48+E39+E33+E20+E16+E6</f>
        <v>1222977149.6400003</v>
      </c>
      <c r="F60" s="35">
        <f t="shared" si="0"/>
        <v>0.57994219242555833</v>
      </c>
    </row>
    <row r="61" spans="2:6" x14ac:dyDescent="0.25">
      <c r="B61" s="1" t="s">
        <v>29</v>
      </c>
      <c r="C61" s="30"/>
      <c r="D61" s="30"/>
      <c r="E61" s="30"/>
    </row>
    <row r="62" spans="2:6" x14ac:dyDescent="0.25">
      <c r="B62" s="1" t="s">
        <v>32</v>
      </c>
      <c r="C62" s="30"/>
      <c r="D62" s="30"/>
      <c r="E62" s="30"/>
      <c r="F62" s="37"/>
    </row>
    <row r="63" spans="2:6" x14ac:dyDescent="0.25">
      <c r="C63" s="30"/>
      <c r="D63" s="30"/>
      <c r="E63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style="1" customWidth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674924612</v>
      </c>
      <c r="E6" s="3">
        <f>SUM(E7:E15)</f>
        <v>431033090.1500001</v>
      </c>
      <c r="F6" s="31">
        <f t="shared" ref="F6:F30" si="0">IF(E6=0,"0%",+E6/D6)</f>
        <v>0.6386388679362609</v>
      </c>
    </row>
    <row r="7" spans="2:6" x14ac:dyDescent="0.25">
      <c r="B7" s="13" t="s">
        <v>11</v>
      </c>
      <c r="C7" s="14">
        <v>842891</v>
      </c>
      <c r="D7" s="14">
        <v>1154293</v>
      </c>
      <c r="E7" s="14">
        <v>507433.79999999987</v>
      </c>
      <c r="F7" s="38">
        <f t="shared" si="0"/>
        <v>0.43960571535996484</v>
      </c>
    </row>
    <row r="8" spans="2:6" x14ac:dyDescent="0.25">
      <c r="B8" s="15" t="s">
        <v>12</v>
      </c>
      <c r="C8" s="16">
        <v>198156</v>
      </c>
      <c r="D8" s="16">
        <v>343255</v>
      </c>
      <c r="E8" s="16">
        <v>88081.76</v>
      </c>
      <c r="F8" s="39">
        <f t="shared" si="0"/>
        <v>0.25660736187382555</v>
      </c>
    </row>
    <row r="9" spans="2:6" x14ac:dyDescent="0.25">
      <c r="B9" s="15" t="s">
        <v>13</v>
      </c>
      <c r="C9" s="16">
        <v>463129</v>
      </c>
      <c r="D9" s="16">
        <v>824584</v>
      </c>
      <c r="E9" s="16">
        <v>390372.34</v>
      </c>
      <c r="F9" s="39">
        <f t="shared" si="0"/>
        <v>0.47341731103198709</v>
      </c>
    </row>
    <row r="10" spans="2:6" x14ac:dyDescent="0.25">
      <c r="B10" s="15" t="s">
        <v>14</v>
      </c>
      <c r="C10" s="16">
        <v>437071</v>
      </c>
      <c r="D10" s="16">
        <v>538288</v>
      </c>
      <c r="E10" s="16">
        <v>306499.20000000001</v>
      </c>
      <c r="F10" s="39">
        <f t="shared" si="0"/>
        <v>0.5693963082959308</v>
      </c>
    </row>
    <row r="11" spans="2:6" x14ac:dyDescent="0.25">
      <c r="B11" s="15" t="s">
        <v>15</v>
      </c>
      <c r="C11" s="16">
        <v>4074129</v>
      </c>
      <c r="D11" s="16">
        <v>4258534</v>
      </c>
      <c r="E11" s="16">
        <v>2502282.2999999993</v>
      </c>
      <c r="F11" s="39">
        <f t="shared" si="0"/>
        <v>0.58759242030238557</v>
      </c>
    </row>
    <row r="12" spans="2:6" x14ac:dyDescent="0.25">
      <c r="B12" s="15" t="s">
        <v>16</v>
      </c>
      <c r="C12" s="16">
        <v>176089</v>
      </c>
      <c r="D12" s="16">
        <v>302313</v>
      </c>
      <c r="E12" s="16">
        <v>46787.7</v>
      </c>
      <c r="F12" s="39">
        <f t="shared" si="0"/>
        <v>0.15476575602107748</v>
      </c>
    </row>
    <row r="13" spans="2:6" x14ac:dyDescent="0.25">
      <c r="B13" s="15" t="s">
        <v>17</v>
      </c>
      <c r="C13" s="16">
        <v>158679</v>
      </c>
      <c r="D13" s="16">
        <v>373492</v>
      </c>
      <c r="E13" s="16">
        <v>171467.63</v>
      </c>
      <c r="F13" s="39">
        <f t="shared" si="0"/>
        <v>0.45909318004133959</v>
      </c>
    </row>
    <row r="14" spans="2:6" x14ac:dyDescent="0.25">
      <c r="B14" s="15" t="s">
        <v>19</v>
      </c>
      <c r="C14" s="16">
        <v>1059115588</v>
      </c>
      <c r="D14" s="16">
        <v>645134838</v>
      </c>
      <c r="E14" s="16">
        <v>415107768.22000009</v>
      </c>
      <c r="F14" s="39">
        <f t="shared" si="0"/>
        <v>0.64344342262911569</v>
      </c>
    </row>
    <row r="15" spans="2:6" x14ac:dyDescent="0.25">
      <c r="B15" s="15" t="s">
        <v>20</v>
      </c>
      <c r="C15" s="16">
        <v>19885268</v>
      </c>
      <c r="D15" s="16">
        <v>21995015</v>
      </c>
      <c r="E15" s="16">
        <v>11912397.199999994</v>
      </c>
      <c r="F15" s="39">
        <f t="shared" si="0"/>
        <v>0.54159532057604842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31617640.079999998</v>
      </c>
      <c r="F16" s="31">
        <f t="shared" si="0"/>
        <v>0.72460897254787493</v>
      </c>
    </row>
    <row r="17" spans="2:6" x14ac:dyDescent="0.25">
      <c r="B17" s="13" t="s">
        <v>19</v>
      </c>
      <c r="C17" s="14">
        <v>46000</v>
      </c>
      <c r="D17" s="14">
        <v>51172</v>
      </c>
      <c r="E17" s="14">
        <v>18107.740000000002</v>
      </c>
      <c r="F17" s="38">
        <f t="shared" si="0"/>
        <v>0.35386031423434694</v>
      </c>
    </row>
    <row r="18" spans="2:6" x14ac:dyDescent="0.25">
      <c r="B18" s="15" t="s">
        <v>20</v>
      </c>
      <c r="C18" s="16">
        <v>42625000</v>
      </c>
      <c r="D18" s="16">
        <v>43582900</v>
      </c>
      <c r="E18" s="16">
        <v>31599532.34</v>
      </c>
      <c r="F18" s="39">
        <f t="shared" si="0"/>
        <v>0.72504427975192109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768691526</v>
      </c>
      <c r="E19" s="3">
        <f t="shared" si="1"/>
        <v>497713163.28000009</v>
      </c>
      <c r="F19" s="31">
        <f t="shared" si="0"/>
        <v>0.64748100693905675</v>
      </c>
    </row>
    <row r="20" spans="2:6" x14ac:dyDescent="0.25">
      <c r="B20" s="13" t="s">
        <v>11</v>
      </c>
      <c r="C20" s="14">
        <v>250113812</v>
      </c>
      <c r="D20" s="14">
        <v>222165883</v>
      </c>
      <c r="E20" s="14">
        <v>190339605.61000004</v>
      </c>
      <c r="F20" s="38">
        <f t="shared" si="0"/>
        <v>0.85674543291599836</v>
      </c>
    </row>
    <row r="21" spans="2:6" x14ac:dyDescent="0.25">
      <c r="B21" s="15" t="s">
        <v>12</v>
      </c>
      <c r="C21" s="16">
        <v>36417742</v>
      </c>
      <c r="D21" s="16">
        <v>36512218</v>
      </c>
      <c r="E21" s="16">
        <v>26071594.189999998</v>
      </c>
      <c r="F21" s="39">
        <f t="shared" si="0"/>
        <v>0.71405123046756558</v>
      </c>
    </row>
    <row r="22" spans="2:6" x14ac:dyDescent="0.25">
      <c r="B22" s="15" t="s">
        <v>13</v>
      </c>
      <c r="C22" s="16">
        <v>85243599</v>
      </c>
      <c r="D22" s="16">
        <v>86797320</v>
      </c>
      <c r="E22" s="16">
        <v>65623004.720000006</v>
      </c>
      <c r="F22" s="39">
        <f t="shared" si="0"/>
        <v>0.7560487434404658</v>
      </c>
    </row>
    <row r="23" spans="2:6" x14ac:dyDescent="0.25">
      <c r="B23" s="15" t="s">
        <v>14</v>
      </c>
      <c r="C23" s="16">
        <v>46280559</v>
      </c>
      <c r="D23" s="16">
        <v>35262693</v>
      </c>
      <c r="E23" s="16">
        <v>23718467.150000006</v>
      </c>
      <c r="F23" s="39">
        <f t="shared" si="0"/>
        <v>0.6726221151061833</v>
      </c>
    </row>
    <row r="24" spans="2:6" x14ac:dyDescent="0.25">
      <c r="B24" s="15" t="s">
        <v>15</v>
      </c>
      <c r="C24" s="16">
        <v>22139356</v>
      </c>
      <c r="D24" s="16">
        <v>11590200</v>
      </c>
      <c r="E24" s="16">
        <v>5967858.6299999999</v>
      </c>
      <c r="F24" s="39">
        <f t="shared" si="0"/>
        <v>0.5149055779883005</v>
      </c>
    </row>
    <row r="25" spans="2:6" x14ac:dyDescent="0.25">
      <c r="B25" s="15" t="s">
        <v>16</v>
      </c>
      <c r="C25" s="16">
        <v>51949200</v>
      </c>
      <c r="D25" s="16">
        <v>41884756</v>
      </c>
      <c r="E25" s="16">
        <v>37292429.149999999</v>
      </c>
      <c r="F25" s="39">
        <f t="shared" si="0"/>
        <v>0.89035803742058328</v>
      </c>
    </row>
    <row r="26" spans="2:6" x14ac:dyDescent="0.25">
      <c r="B26" s="15" t="s">
        <v>17</v>
      </c>
      <c r="C26" s="16">
        <v>14262020</v>
      </c>
      <c r="D26" s="16">
        <v>14921601</v>
      </c>
      <c r="E26" s="16">
        <v>8343008.0999999996</v>
      </c>
      <c r="F26" s="39">
        <f t="shared" si="0"/>
        <v>0.55912285149562702</v>
      </c>
    </row>
    <row r="27" spans="2:6" x14ac:dyDescent="0.25">
      <c r="B27" s="15" t="s">
        <v>18</v>
      </c>
      <c r="C27" s="16">
        <v>16335576</v>
      </c>
      <c r="D27" s="16">
        <v>8660345</v>
      </c>
      <c r="E27" s="16">
        <v>3204658.0399999996</v>
      </c>
      <c r="F27" s="39">
        <f t="shared" si="0"/>
        <v>0.37003814975038518</v>
      </c>
    </row>
    <row r="28" spans="2:6" x14ac:dyDescent="0.25">
      <c r="B28" s="15" t="s">
        <v>21</v>
      </c>
      <c r="C28" s="16">
        <v>3033753</v>
      </c>
      <c r="D28" s="16">
        <v>892888</v>
      </c>
      <c r="E28" s="16">
        <v>614072.58000000007</v>
      </c>
      <c r="F28" s="39">
        <f t="shared" si="0"/>
        <v>0.68773752139126076</v>
      </c>
    </row>
    <row r="29" spans="2:6" x14ac:dyDescent="0.25">
      <c r="B29" s="15" t="s">
        <v>22</v>
      </c>
      <c r="C29" s="16">
        <v>2187333</v>
      </c>
      <c r="D29" s="16">
        <v>1321318</v>
      </c>
      <c r="E29" s="16">
        <v>628648.06999999995</v>
      </c>
      <c r="F29" s="39">
        <f t="shared" si="0"/>
        <v>0.47577348526244245</v>
      </c>
    </row>
    <row r="30" spans="2:6" x14ac:dyDescent="0.25">
      <c r="B30" s="15" t="s">
        <v>19</v>
      </c>
      <c r="C30" s="16">
        <v>119019149</v>
      </c>
      <c r="D30" s="16">
        <v>131254626</v>
      </c>
      <c r="E30" s="16">
        <v>85415337.700000048</v>
      </c>
      <c r="F30" s="39">
        <f t="shared" si="0"/>
        <v>0.65076058881155208</v>
      </c>
    </row>
    <row r="31" spans="2:6" x14ac:dyDescent="0.25">
      <c r="B31" s="17" t="s">
        <v>20</v>
      </c>
      <c r="C31" s="18">
        <v>211017901</v>
      </c>
      <c r="D31" s="18">
        <v>177427678</v>
      </c>
      <c r="E31" s="18">
        <v>50494479.340000004</v>
      </c>
      <c r="F31" s="40">
        <f t="shared" ref="F31:F58" si="2">IF(E31=0,"0%",+E31/D31)</f>
        <v>0.28459189631056325</v>
      </c>
    </row>
    <row r="32" spans="2:6" x14ac:dyDescent="0.25">
      <c r="B32" s="2" t="s">
        <v>3</v>
      </c>
      <c r="C32" s="3">
        <f>+SUM(C33:C36)</f>
        <v>0</v>
      </c>
      <c r="D32" s="3">
        <f t="shared" ref="D32:E32" si="3">+SUM(D33:D36)</f>
        <v>63871915</v>
      </c>
      <c r="E32" s="3">
        <f t="shared" si="3"/>
        <v>63541315</v>
      </c>
      <c r="F32" s="31">
        <f t="shared" si="2"/>
        <v>0.99482401615796234</v>
      </c>
    </row>
    <row r="33" spans="2:6" x14ac:dyDescent="0.25">
      <c r="B33" s="13" t="s">
        <v>11</v>
      </c>
      <c r="C33" s="14">
        <v>0</v>
      </c>
      <c r="D33" s="14">
        <v>8199148</v>
      </c>
      <c r="E33" s="14">
        <v>8199148</v>
      </c>
      <c r="F33" s="38">
        <f t="shared" si="2"/>
        <v>1</v>
      </c>
    </row>
    <row r="34" spans="2:6" x14ac:dyDescent="0.25">
      <c r="B34" s="15" t="s">
        <v>14</v>
      </c>
      <c r="C34" s="16">
        <v>0</v>
      </c>
      <c r="D34" s="16">
        <v>53406412</v>
      </c>
      <c r="E34" s="16">
        <v>53075812</v>
      </c>
      <c r="F34" s="39">
        <f t="shared" si="2"/>
        <v>0.99380973205988821</v>
      </c>
    </row>
    <row r="35" spans="2:6" x14ac:dyDescent="0.25">
      <c r="B35" s="15" t="s">
        <v>15</v>
      </c>
      <c r="C35" s="16">
        <v>0</v>
      </c>
      <c r="D35" s="16">
        <v>898420</v>
      </c>
      <c r="E35" s="16">
        <v>898420</v>
      </c>
      <c r="F35" s="39">
        <f t="shared" si="2"/>
        <v>1</v>
      </c>
    </row>
    <row r="36" spans="2:6" x14ac:dyDescent="0.25">
      <c r="B36" s="17" t="s">
        <v>19</v>
      </c>
      <c r="C36" s="18">
        <v>0</v>
      </c>
      <c r="D36" s="18">
        <v>1367935</v>
      </c>
      <c r="E36" s="18">
        <v>1367935</v>
      </c>
      <c r="F36" s="40">
        <f t="shared" si="2"/>
        <v>1</v>
      </c>
    </row>
    <row r="37" spans="2:6" x14ac:dyDescent="0.25">
      <c r="B37" s="2" t="s">
        <v>4</v>
      </c>
      <c r="C37" s="3">
        <f>+SUM(C38:C45)</f>
        <v>11225000</v>
      </c>
      <c r="D37" s="3">
        <f t="shared" ref="D37:E37" si="4">+SUM(D38:D45)</f>
        <v>60267914</v>
      </c>
      <c r="E37" s="3">
        <f t="shared" si="4"/>
        <v>48447989.740000002</v>
      </c>
      <c r="F37" s="31">
        <f t="shared" si="2"/>
        <v>0.80387699730241202</v>
      </c>
    </row>
    <row r="38" spans="2:6" x14ac:dyDescent="0.25">
      <c r="B38" s="13" t="s">
        <v>11</v>
      </c>
      <c r="C38" s="14">
        <v>777000</v>
      </c>
      <c r="D38" s="14">
        <v>30078848</v>
      </c>
      <c r="E38" s="14">
        <v>24261486</v>
      </c>
      <c r="F38" s="38">
        <f t="shared" si="2"/>
        <v>0.80659624996276458</v>
      </c>
    </row>
    <row r="39" spans="2:6" x14ac:dyDescent="0.25">
      <c r="B39" s="15" t="s">
        <v>12</v>
      </c>
      <c r="C39" s="16">
        <v>0</v>
      </c>
      <c r="D39" s="16">
        <v>738483</v>
      </c>
      <c r="E39" s="16">
        <v>738152</v>
      </c>
      <c r="F39" s="39">
        <f t="shared" si="2"/>
        <v>0.99955178385961496</v>
      </c>
    </row>
    <row r="40" spans="2:6" x14ac:dyDescent="0.25">
      <c r="B40" s="15" t="s">
        <v>13</v>
      </c>
      <c r="C40" s="16">
        <v>0</v>
      </c>
      <c r="D40" s="16">
        <v>1456922</v>
      </c>
      <c r="E40" s="16">
        <v>1433740</v>
      </c>
      <c r="F40" s="39">
        <f t="shared" si="2"/>
        <v>0.98408837261020154</v>
      </c>
    </row>
    <row r="41" spans="2:6" x14ac:dyDescent="0.25">
      <c r="B41" s="15" t="s">
        <v>14</v>
      </c>
      <c r="C41" s="16">
        <v>0</v>
      </c>
      <c r="D41" s="16">
        <v>723600</v>
      </c>
      <c r="E41" s="16">
        <v>719109</v>
      </c>
      <c r="F41" s="39">
        <f t="shared" si="2"/>
        <v>0.99379353233830847</v>
      </c>
    </row>
    <row r="42" spans="2:6" x14ac:dyDescent="0.25">
      <c r="B42" s="15" t="s">
        <v>16</v>
      </c>
      <c r="C42" s="16">
        <v>0</v>
      </c>
      <c r="D42" s="16">
        <v>4823728</v>
      </c>
      <c r="E42" s="16">
        <v>2522786</v>
      </c>
      <c r="F42" s="39">
        <f t="shared" si="2"/>
        <v>0.52299507766607067</v>
      </c>
    </row>
    <row r="43" spans="2:6" x14ac:dyDescent="0.25">
      <c r="B43" s="15" t="s">
        <v>17</v>
      </c>
      <c r="C43" s="16">
        <v>0</v>
      </c>
      <c r="D43" s="16">
        <v>12000</v>
      </c>
      <c r="E43" s="16">
        <v>4271.3999999999996</v>
      </c>
      <c r="F43" s="39">
        <f t="shared" si="2"/>
        <v>0.35594999999999999</v>
      </c>
    </row>
    <row r="44" spans="2:6" x14ac:dyDescent="0.25">
      <c r="B44" s="15" t="s">
        <v>19</v>
      </c>
      <c r="C44" s="16">
        <v>23000</v>
      </c>
      <c r="D44" s="16">
        <v>3239650</v>
      </c>
      <c r="E44" s="16">
        <v>2380629.37</v>
      </c>
      <c r="F44" s="39">
        <f t="shared" si="2"/>
        <v>0.73484153226428783</v>
      </c>
    </row>
    <row r="45" spans="2:6" x14ac:dyDescent="0.25">
      <c r="B45" s="15" t="s">
        <v>20</v>
      </c>
      <c r="C45" s="16">
        <v>10425000</v>
      </c>
      <c r="D45" s="16">
        <v>19194683</v>
      </c>
      <c r="E45" s="16">
        <v>16387815.970000001</v>
      </c>
      <c r="F45" s="39">
        <f t="shared" si="2"/>
        <v>0.85376851339508975</v>
      </c>
    </row>
    <row r="46" spans="2:6" x14ac:dyDescent="0.25">
      <c r="B46" s="2" t="s">
        <v>5</v>
      </c>
      <c r="C46" s="3">
        <f>+SUM(C47:C57)</f>
        <v>895883712</v>
      </c>
      <c r="D46" s="3">
        <f t="shared" ref="D46:E46" si="5">+SUM(D47:D57)</f>
        <v>177452080</v>
      </c>
      <c r="E46" s="3">
        <f t="shared" si="5"/>
        <v>69347381.390000001</v>
      </c>
      <c r="F46" s="31">
        <f t="shared" si="2"/>
        <v>0.39079497625499798</v>
      </c>
    </row>
    <row r="47" spans="2:6" x14ac:dyDescent="0.25">
      <c r="B47" s="13" t="s">
        <v>11</v>
      </c>
      <c r="C47" s="14">
        <v>36020984</v>
      </c>
      <c r="D47" s="14">
        <v>3276962</v>
      </c>
      <c r="E47" s="14">
        <v>409596.42000000004</v>
      </c>
      <c r="F47" s="38">
        <f t="shared" si="2"/>
        <v>0.12499272802064841</v>
      </c>
    </row>
    <row r="48" spans="2:6" x14ac:dyDescent="0.25">
      <c r="B48" s="15" t="s">
        <v>12</v>
      </c>
      <c r="C48" s="16">
        <v>36142526</v>
      </c>
      <c r="D48" s="16">
        <v>28858609</v>
      </c>
      <c r="E48" s="16">
        <v>12049233.27</v>
      </c>
      <c r="F48" s="39">
        <f t="shared" si="2"/>
        <v>0.4175264743356133</v>
      </c>
    </row>
    <row r="49" spans="2:6" x14ac:dyDescent="0.25">
      <c r="B49" s="15" t="s">
        <v>13</v>
      </c>
      <c r="C49" s="16">
        <v>25000000</v>
      </c>
      <c r="D49" s="16">
        <v>13884</v>
      </c>
      <c r="E49" s="16">
        <v>5124</v>
      </c>
      <c r="F49" s="39">
        <f t="shared" si="2"/>
        <v>0.36905790838375108</v>
      </c>
    </row>
    <row r="50" spans="2:6" x14ac:dyDescent="0.25">
      <c r="B50" s="15" t="s">
        <v>14</v>
      </c>
      <c r="C50" s="16">
        <v>25000000</v>
      </c>
      <c r="D50" s="16">
        <v>454885</v>
      </c>
      <c r="E50" s="16">
        <v>412836.18</v>
      </c>
      <c r="F50" s="39">
        <f t="shared" si="2"/>
        <v>0.9075616474493553</v>
      </c>
    </row>
    <row r="51" spans="2:6" x14ac:dyDescent="0.25">
      <c r="B51" s="15" t="s">
        <v>15</v>
      </c>
      <c r="C51" s="16">
        <v>15000000</v>
      </c>
      <c r="D51" s="16">
        <v>49736</v>
      </c>
      <c r="E51" s="16">
        <v>49736</v>
      </c>
      <c r="F51" s="39">
        <f t="shared" si="2"/>
        <v>1</v>
      </c>
    </row>
    <row r="52" spans="2:6" x14ac:dyDescent="0.25">
      <c r="B52" s="15" t="s">
        <v>16</v>
      </c>
      <c r="C52" s="16">
        <v>25000000</v>
      </c>
      <c r="D52" s="16">
        <v>4650</v>
      </c>
      <c r="E52" s="16">
        <v>4650</v>
      </c>
      <c r="F52" s="39">
        <f t="shared" si="2"/>
        <v>1</v>
      </c>
    </row>
    <row r="53" spans="2:6" x14ac:dyDescent="0.25">
      <c r="B53" s="15" t="s">
        <v>17</v>
      </c>
      <c r="C53" s="16">
        <v>0</v>
      </c>
      <c r="D53" s="16">
        <v>2048778</v>
      </c>
      <c r="E53" s="16">
        <v>2005643.44</v>
      </c>
      <c r="F53" s="39">
        <f t="shared" si="2"/>
        <v>0.97894620110133945</v>
      </c>
    </row>
    <row r="54" spans="2:6" x14ac:dyDescent="0.25">
      <c r="B54" s="15" t="s">
        <v>18</v>
      </c>
      <c r="C54" s="16">
        <v>0</v>
      </c>
      <c r="D54" s="16">
        <v>1343809</v>
      </c>
      <c r="E54" s="16">
        <v>12520</v>
      </c>
      <c r="F54" s="39">
        <f t="shared" si="2"/>
        <v>9.3168002297945619E-3</v>
      </c>
    </row>
    <row r="55" spans="2:6" x14ac:dyDescent="0.25">
      <c r="B55" s="15" t="s">
        <v>22</v>
      </c>
      <c r="C55" s="16">
        <v>10000000</v>
      </c>
      <c r="D55" s="16">
        <v>0</v>
      </c>
      <c r="E55" s="16">
        <v>0</v>
      </c>
      <c r="F55" s="39" t="str">
        <f t="shared" si="2"/>
        <v>0%</v>
      </c>
    </row>
    <row r="56" spans="2:6" x14ac:dyDescent="0.25">
      <c r="B56" s="15" t="s">
        <v>19</v>
      </c>
      <c r="C56" s="16">
        <v>0</v>
      </c>
      <c r="D56" s="16">
        <v>4649042</v>
      </c>
      <c r="E56" s="16">
        <v>4601657.5</v>
      </c>
      <c r="F56" s="39">
        <f t="shared" si="2"/>
        <v>0.98980768511017969</v>
      </c>
    </row>
    <row r="57" spans="2:6" x14ac:dyDescent="0.25">
      <c r="B57" s="15" t="s">
        <v>20</v>
      </c>
      <c r="C57" s="16">
        <v>723720202</v>
      </c>
      <c r="D57" s="16">
        <v>136751725</v>
      </c>
      <c r="E57" s="16">
        <v>49796384.580000006</v>
      </c>
      <c r="F57" s="39">
        <f t="shared" si="2"/>
        <v>0.36413715863547613</v>
      </c>
    </row>
    <row r="58" spans="2:6" x14ac:dyDescent="0.25">
      <c r="B58" s="4" t="s">
        <v>8</v>
      </c>
      <c r="C58" s="5">
        <f>+C46+C37+C32+C19+C16+C6</f>
        <v>2893130712</v>
      </c>
      <c r="D58" s="5">
        <f>+D46+D37+D32+D19+D16+D6</f>
        <v>1788842119</v>
      </c>
      <c r="E58" s="5">
        <f>+E46+E37+E32+E19+E16+E6</f>
        <v>1141700579.6400003</v>
      </c>
      <c r="F58" s="35">
        <f t="shared" si="2"/>
        <v>0.63823440174711155</v>
      </c>
    </row>
    <row r="59" spans="2:6" x14ac:dyDescent="0.25">
      <c r="B59" s="1" t="s">
        <v>29</v>
      </c>
      <c r="C59" s="11"/>
      <c r="D59" s="11"/>
      <c r="E59" s="11"/>
    </row>
    <row r="60" spans="2:6" x14ac:dyDescent="0.25">
      <c r="B60" s="1" t="s">
        <v>32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zoomScaleNormal="100" workbookViewId="0">
      <selection activeCell="B5" sqref="B5"/>
    </sheetView>
  </sheetViews>
  <sheetFormatPr baseColWidth="10" defaultRowHeight="15" x14ac:dyDescent="0.25"/>
  <cols>
    <col min="1" max="1" width="2.7109375" customWidth="1"/>
    <col min="2" max="2" width="82.5703125" customWidth="1"/>
    <col min="5" max="5" width="14.7109375" customWidth="1"/>
  </cols>
  <sheetData>
    <row r="2" spans="2:6" ht="52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61040</v>
      </c>
      <c r="F6" s="6">
        <f t="shared" ref="F6:F36" si="0">E6/D6</f>
        <v>0.30520000000000003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61040</v>
      </c>
      <c r="F7" s="25">
        <f t="shared" si="0"/>
        <v>0.30520000000000003</v>
      </c>
    </row>
    <row r="8" spans="2:6" x14ac:dyDescent="0.25">
      <c r="B8" s="2" t="s">
        <v>1</v>
      </c>
      <c r="C8" s="3">
        <f t="shared" ref="C8:D8" si="1">SUM(C9:C10)</f>
        <v>850000</v>
      </c>
      <c r="D8" s="3">
        <f t="shared" si="1"/>
        <v>850000</v>
      </c>
      <c r="E8" s="3">
        <f>SUM(E9:E10)</f>
        <v>335883.24</v>
      </c>
      <c r="F8" s="6">
        <f t="shared" si="0"/>
        <v>0.39515675294117647</v>
      </c>
    </row>
    <row r="9" spans="2:6" x14ac:dyDescent="0.25">
      <c r="B9" s="41" t="s">
        <v>11</v>
      </c>
      <c r="C9" s="14">
        <v>0</v>
      </c>
      <c r="D9" s="14">
        <v>0</v>
      </c>
      <c r="E9" s="14">
        <v>0</v>
      </c>
      <c r="F9" s="25" t="e">
        <f t="shared" si="0"/>
        <v>#DIV/0!</v>
      </c>
    </row>
    <row r="10" spans="2:6" x14ac:dyDescent="0.25">
      <c r="B10" s="45" t="s">
        <v>19</v>
      </c>
      <c r="C10" s="18">
        <v>850000</v>
      </c>
      <c r="D10" s="18">
        <v>850000</v>
      </c>
      <c r="E10" s="18">
        <v>335883.24</v>
      </c>
      <c r="F10" s="27">
        <f t="shared" si="0"/>
        <v>0.39515675294117647</v>
      </c>
    </row>
    <row r="11" spans="2:6" x14ac:dyDescent="0.25">
      <c r="B11" s="2" t="s">
        <v>2</v>
      </c>
      <c r="C11" s="3">
        <f>+SUM(C12:C23)</f>
        <v>55553676</v>
      </c>
      <c r="D11" s="3">
        <f t="shared" ref="D11:E11" si="2">+SUM(D12:D23)</f>
        <v>88947550</v>
      </c>
      <c r="E11" s="3">
        <f t="shared" si="2"/>
        <v>63698049.359999999</v>
      </c>
      <c r="F11" s="6">
        <f t="shared" si="0"/>
        <v>0.71613045395854069</v>
      </c>
    </row>
    <row r="12" spans="2:6" x14ac:dyDescent="0.25">
      <c r="B12" s="13" t="s">
        <v>11</v>
      </c>
      <c r="C12" s="14">
        <v>6000</v>
      </c>
      <c r="D12" s="14">
        <v>315218</v>
      </c>
      <c r="E12" s="14">
        <v>90712</v>
      </c>
      <c r="F12" s="25">
        <f t="shared" si="0"/>
        <v>0.28777544429569379</v>
      </c>
    </row>
    <row r="13" spans="2:6" x14ac:dyDescent="0.25">
      <c r="B13" s="15" t="s">
        <v>12</v>
      </c>
      <c r="C13" s="16">
        <v>7500</v>
      </c>
      <c r="D13" s="16">
        <v>183248</v>
      </c>
      <c r="E13" s="16">
        <v>29148</v>
      </c>
      <c r="F13" s="26">
        <f t="shared" si="0"/>
        <v>0.15906312756483018</v>
      </c>
    </row>
    <row r="14" spans="2:6" x14ac:dyDescent="0.25">
      <c r="B14" s="15" t="s">
        <v>13</v>
      </c>
      <c r="C14" s="16">
        <v>4500</v>
      </c>
      <c r="D14" s="16">
        <v>5030861</v>
      </c>
      <c r="E14" s="16">
        <v>3432271.94</v>
      </c>
      <c r="F14" s="26">
        <f t="shared" si="0"/>
        <v>0.68224344500871714</v>
      </c>
    </row>
    <row r="15" spans="2:6" x14ac:dyDescent="0.25">
      <c r="B15" s="15" t="s">
        <v>14</v>
      </c>
      <c r="C15" s="16">
        <v>6000</v>
      </c>
      <c r="D15" s="16">
        <v>12088120</v>
      </c>
      <c r="E15" s="16">
        <v>10302235.460000001</v>
      </c>
      <c r="F15" s="26">
        <f t="shared" si="0"/>
        <v>0.85226118370764026</v>
      </c>
    </row>
    <row r="16" spans="2:6" x14ac:dyDescent="0.25">
      <c r="B16" s="15" t="s">
        <v>15</v>
      </c>
      <c r="C16" s="16">
        <v>4500</v>
      </c>
      <c r="D16" s="16">
        <v>196510</v>
      </c>
      <c r="E16" s="16">
        <v>30074</v>
      </c>
      <c r="F16" s="26">
        <f t="shared" si="0"/>
        <v>0.15304055773243092</v>
      </c>
    </row>
    <row r="17" spans="2:6" x14ac:dyDescent="0.25">
      <c r="B17" s="15" t="s">
        <v>16</v>
      </c>
      <c r="C17" s="16">
        <v>4500</v>
      </c>
      <c r="D17" s="16">
        <v>15304</v>
      </c>
      <c r="E17" s="16">
        <v>13304</v>
      </c>
      <c r="F17" s="26">
        <f t="shared" si="0"/>
        <v>0.86931521170935699</v>
      </c>
    </row>
    <row r="18" spans="2:6" x14ac:dyDescent="0.25">
      <c r="B18" s="15" t="s">
        <v>17</v>
      </c>
      <c r="C18" s="16">
        <v>3000</v>
      </c>
      <c r="D18" s="16">
        <v>98833</v>
      </c>
      <c r="E18" s="16">
        <v>74333</v>
      </c>
      <c r="F18" s="26">
        <f t="shared" si="0"/>
        <v>0.7521070897372335</v>
      </c>
    </row>
    <row r="19" spans="2:6" x14ac:dyDescent="0.25">
      <c r="B19" s="15" t="s">
        <v>18</v>
      </c>
      <c r="C19" s="16">
        <v>0</v>
      </c>
      <c r="D19" s="16">
        <v>429</v>
      </c>
      <c r="E19" s="16">
        <v>0</v>
      </c>
      <c r="F19" s="26">
        <f t="shared" si="0"/>
        <v>0</v>
      </c>
    </row>
    <row r="20" spans="2:6" x14ac:dyDescent="0.25">
      <c r="B20" s="15" t="s">
        <v>21</v>
      </c>
      <c r="C20" s="16">
        <v>1500</v>
      </c>
      <c r="D20" s="16">
        <v>26500</v>
      </c>
      <c r="E20" s="16">
        <v>23500</v>
      </c>
      <c r="F20" s="26">
        <f t="shared" si="0"/>
        <v>0.8867924528301887</v>
      </c>
    </row>
    <row r="21" spans="2:6" x14ac:dyDescent="0.25">
      <c r="B21" s="15" t="s">
        <v>22</v>
      </c>
      <c r="C21" s="16">
        <v>3000</v>
      </c>
      <c r="D21" s="16">
        <v>8500</v>
      </c>
      <c r="E21" s="16">
        <v>6498</v>
      </c>
      <c r="F21" s="26">
        <f t="shared" si="0"/>
        <v>0.76447058823529412</v>
      </c>
    </row>
    <row r="22" spans="2:6" x14ac:dyDescent="0.25">
      <c r="B22" s="15" t="s">
        <v>19</v>
      </c>
      <c r="C22" s="16">
        <v>14855545</v>
      </c>
      <c r="D22" s="16">
        <v>31845192</v>
      </c>
      <c r="E22" s="16">
        <v>22778165.540000007</v>
      </c>
      <c r="F22" s="26">
        <f t="shared" si="0"/>
        <v>0.71527800931456176</v>
      </c>
    </row>
    <row r="23" spans="2:6" x14ac:dyDescent="0.25">
      <c r="B23" s="17" t="s">
        <v>20</v>
      </c>
      <c r="C23" s="18">
        <v>40657631</v>
      </c>
      <c r="D23" s="18">
        <v>39138835</v>
      </c>
      <c r="E23" s="18">
        <v>26917807.419999994</v>
      </c>
      <c r="F23" s="27">
        <f t="shared" si="0"/>
        <v>0.68775188173076673</v>
      </c>
    </row>
    <row r="24" spans="2:6" x14ac:dyDescent="0.25">
      <c r="B24" s="2" t="s">
        <v>23</v>
      </c>
      <c r="C24" s="3">
        <f>SUM(C25:C26)</f>
        <v>0</v>
      </c>
      <c r="D24" s="3">
        <f t="shared" ref="D24:E24" si="3">SUM(D25:D26)</f>
        <v>7514545</v>
      </c>
      <c r="E24" s="3">
        <f t="shared" si="3"/>
        <v>7501871.1799999997</v>
      </c>
      <c r="F24" s="6">
        <f t="shared" ref="F24:F26" si="4">E24/D24</f>
        <v>0.99831342815832491</v>
      </c>
    </row>
    <row r="25" spans="2:6" x14ac:dyDescent="0.25">
      <c r="B25" s="41" t="s">
        <v>14</v>
      </c>
      <c r="C25" s="14">
        <v>0</v>
      </c>
      <c r="D25" s="14">
        <v>1333508</v>
      </c>
      <c r="E25" s="14">
        <v>1333508</v>
      </c>
      <c r="F25" s="25">
        <f t="shared" si="4"/>
        <v>1</v>
      </c>
    </row>
    <row r="26" spans="2:6" x14ac:dyDescent="0.25">
      <c r="B26" s="45" t="s">
        <v>19</v>
      </c>
      <c r="C26" s="18">
        <v>0</v>
      </c>
      <c r="D26" s="18">
        <v>6181037</v>
      </c>
      <c r="E26" s="18">
        <v>6168363.1799999997</v>
      </c>
      <c r="F26" s="27">
        <f t="shared" si="4"/>
        <v>0.99794956412653735</v>
      </c>
    </row>
    <row r="27" spans="2:6" x14ac:dyDescent="0.25">
      <c r="B27" s="2" t="s">
        <v>4</v>
      </c>
      <c r="C27" s="3">
        <f>+SUM(C28:C30)</f>
        <v>2898783</v>
      </c>
      <c r="D27" s="3">
        <f>+SUM(D28:D30)</f>
        <v>4768958</v>
      </c>
      <c r="E27" s="3">
        <f>+SUM(E28:E30)</f>
        <v>3686340.49</v>
      </c>
      <c r="F27" s="6">
        <f t="shared" si="0"/>
        <v>0.77298657065128273</v>
      </c>
    </row>
    <row r="28" spans="2:6" x14ac:dyDescent="0.25">
      <c r="B28" s="13" t="s">
        <v>14</v>
      </c>
      <c r="C28" s="14">
        <v>0</v>
      </c>
      <c r="D28" s="14">
        <v>1888987</v>
      </c>
      <c r="E28" s="14">
        <v>1597627</v>
      </c>
      <c r="F28" s="25">
        <f t="shared" si="0"/>
        <v>0.84575859971508538</v>
      </c>
    </row>
    <row r="29" spans="2:6" x14ac:dyDescent="0.25">
      <c r="B29" s="46" t="s">
        <v>19</v>
      </c>
      <c r="C29" s="47">
        <v>2605453</v>
      </c>
      <c r="D29" s="47">
        <v>2602659</v>
      </c>
      <c r="E29" s="47">
        <v>2088713.49</v>
      </c>
      <c r="F29" s="48">
        <f t="shared" si="0"/>
        <v>0.80253060043593882</v>
      </c>
    </row>
    <row r="30" spans="2:6" x14ac:dyDescent="0.25">
      <c r="B30" s="15" t="s">
        <v>20</v>
      </c>
      <c r="C30" s="16">
        <v>293330</v>
      </c>
      <c r="D30" s="16">
        <v>277312</v>
      </c>
      <c r="E30" s="16">
        <v>0</v>
      </c>
      <c r="F30" s="26">
        <f t="shared" si="0"/>
        <v>0</v>
      </c>
    </row>
    <row r="31" spans="2:6" x14ac:dyDescent="0.25">
      <c r="B31" s="2" t="s">
        <v>5</v>
      </c>
      <c r="C31" s="3">
        <f>+SUM(C32:C35)</f>
        <v>3283023</v>
      </c>
      <c r="D31" s="3">
        <f>+SUM(D32:D35)</f>
        <v>6488682</v>
      </c>
      <c r="E31" s="3">
        <f>+SUM(E32:E35)</f>
        <v>5912430.7100000009</v>
      </c>
      <c r="F31" s="6">
        <f t="shared" si="0"/>
        <v>0.91119131897664285</v>
      </c>
    </row>
    <row r="32" spans="2:6" x14ac:dyDescent="0.25">
      <c r="B32" s="13" t="s">
        <v>12</v>
      </c>
      <c r="C32" s="14">
        <v>0</v>
      </c>
      <c r="D32" s="14">
        <v>35000</v>
      </c>
      <c r="E32" s="14">
        <v>0</v>
      </c>
      <c r="F32" s="25">
        <f t="shared" si="0"/>
        <v>0</v>
      </c>
    </row>
    <row r="33" spans="2:6" x14ac:dyDescent="0.25">
      <c r="B33" s="15" t="s">
        <v>17</v>
      </c>
      <c r="C33" s="16">
        <v>0</v>
      </c>
      <c r="D33" s="16">
        <v>15413</v>
      </c>
      <c r="E33" s="16">
        <v>15412.5</v>
      </c>
      <c r="F33" s="26">
        <f t="shared" si="0"/>
        <v>0.99996755985207297</v>
      </c>
    </row>
    <row r="34" spans="2:6" x14ac:dyDescent="0.25">
      <c r="B34" s="15" t="s">
        <v>19</v>
      </c>
      <c r="C34" s="16">
        <v>2828983</v>
      </c>
      <c r="D34" s="16">
        <v>5967428</v>
      </c>
      <c r="E34" s="16">
        <v>5817364.0100000007</v>
      </c>
      <c r="F34" s="26">
        <f t="shared" si="0"/>
        <v>0.97485281933858281</v>
      </c>
    </row>
    <row r="35" spans="2:6" x14ac:dyDescent="0.25">
      <c r="B35" s="15" t="s">
        <v>20</v>
      </c>
      <c r="C35" s="16">
        <v>454040</v>
      </c>
      <c r="D35" s="16">
        <v>470841</v>
      </c>
      <c r="E35" s="16">
        <v>79654.2</v>
      </c>
      <c r="F35" s="26">
        <f t="shared" si="0"/>
        <v>0.16917430725021823</v>
      </c>
    </row>
    <row r="36" spans="2:6" x14ac:dyDescent="0.25">
      <c r="B36" s="4" t="s">
        <v>8</v>
      </c>
      <c r="C36" s="5">
        <f>+C31+C27+C11+C8+C6+C24</f>
        <v>62785482</v>
      </c>
      <c r="D36" s="5">
        <f t="shared" ref="D36:E36" si="5">+D31+D27+D11+D8+D6+D24</f>
        <v>108769735</v>
      </c>
      <c r="E36" s="5">
        <f t="shared" si="5"/>
        <v>81195614.979999989</v>
      </c>
      <c r="F36" s="7">
        <f t="shared" si="0"/>
        <v>0.7464908780002083</v>
      </c>
    </row>
    <row r="37" spans="2:6" x14ac:dyDescent="0.25">
      <c r="B37" s="1" t="s">
        <v>29</v>
      </c>
    </row>
    <row r="38" spans="2:6" x14ac:dyDescent="0.25">
      <c r="B38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68.140625" customWidth="1"/>
    <col min="5" max="5" width="14.7109375" customWidth="1"/>
  </cols>
  <sheetData>
    <row r="2" spans="2:6" ht="70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25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23</v>
      </c>
      <c r="C6" s="3">
        <f>+SUM(C7)</f>
        <v>130313121</v>
      </c>
      <c r="D6" s="3">
        <f t="shared" ref="D6:E6" si="0">+SUM(D7)</f>
        <v>130313121</v>
      </c>
      <c r="E6" s="3">
        <f t="shared" si="0"/>
        <v>0</v>
      </c>
      <c r="F6" s="6">
        <f>E6/D6</f>
        <v>0</v>
      </c>
    </row>
    <row r="7" spans="2:6" x14ac:dyDescent="0.25">
      <c r="B7" s="13" t="s">
        <v>17</v>
      </c>
      <c r="C7" s="14">
        <v>130313121</v>
      </c>
      <c r="D7" s="14">
        <v>130313121</v>
      </c>
      <c r="E7" s="14">
        <v>0</v>
      </c>
      <c r="F7" s="42">
        <f>E7/D7</f>
        <v>0</v>
      </c>
    </row>
    <row r="8" spans="2:6" x14ac:dyDescent="0.25">
      <c r="B8" s="2" t="s">
        <v>5</v>
      </c>
      <c r="C8" s="3">
        <f>+SUM(C9)</f>
        <v>500401757</v>
      </c>
      <c r="D8" s="3">
        <f t="shared" ref="D8" si="1">+SUM(D9)</f>
        <v>79281888</v>
      </c>
      <c r="E8" s="3">
        <f t="shared" ref="E8" si="2">+SUM(E9)</f>
        <v>0</v>
      </c>
      <c r="F8" s="6">
        <f>E8/D8</f>
        <v>0</v>
      </c>
    </row>
    <row r="9" spans="2:6" x14ac:dyDescent="0.25">
      <c r="B9" s="17" t="s">
        <v>20</v>
      </c>
      <c r="C9" s="18">
        <v>500401757</v>
      </c>
      <c r="D9" s="18">
        <v>79281888</v>
      </c>
      <c r="E9" s="18">
        <v>0</v>
      </c>
      <c r="F9" s="43">
        <f>E9/D9</f>
        <v>0</v>
      </c>
    </row>
    <row r="10" spans="2:6" x14ac:dyDescent="0.25">
      <c r="B10" s="4" t="s">
        <v>8</v>
      </c>
      <c r="C10" s="5">
        <f>+C8+C6</f>
        <v>630714878</v>
      </c>
      <c r="D10" s="5">
        <f t="shared" ref="D10:E10" si="3">+D8+D6</f>
        <v>209595009</v>
      </c>
      <c r="E10" s="5">
        <f t="shared" si="3"/>
        <v>0</v>
      </c>
      <c r="F10" s="7">
        <f>E10/D10</f>
        <v>0</v>
      </c>
    </row>
    <row r="11" spans="2:6" x14ac:dyDescent="0.25">
      <c r="B11" s="1" t="s">
        <v>29</v>
      </c>
    </row>
    <row r="12" spans="2:6" x14ac:dyDescent="0.25">
      <c r="B12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85.28515625" bestFit="1" customWidth="1"/>
    <col min="5" max="5" width="14.7109375" customWidth="1"/>
  </cols>
  <sheetData>
    <row r="2" spans="2:6" ht="60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866746</v>
      </c>
      <c r="E6" s="3">
        <f>SUM(E7:E8)</f>
        <v>65542.51999999999</v>
      </c>
      <c r="F6" s="6">
        <f t="shared" ref="F6:F11" si="0">E6/D6</f>
        <v>7.5619062562734624E-2</v>
      </c>
    </row>
    <row r="7" spans="2:6" x14ac:dyDescent="0.25">
      <c r="B7" s="28" t="s">
        <v>13</v>
      </c>
      <c r="C7" s="14">
        <v>0</v>
      </c>
      <c r="D7" s="14">
        <v>27750</v>
      </c>
      <c r="E7" s="14">
        <v>27750</v>
      </c>
      <c r="F7" s="25">
        <f t="shared" si="0"/>
        <v>1</v>
      </c>
    </row>
    <row r="8" spans="2:6" x14ac:dyDescent="0.25">
      <c r="B8" s="29" t="s">
        <v>20</v>
      </c>
      <c r="C8" s="16">
        <v>0</v>
      </c>
      <c r="D8" s="16">
        <v>838996</v>
      </c>
      <c r="E8" s="16">
        <v>37792.519999999997</v>
      </c>
      <c r="F8" s="26">
        <f t="shared" si="0"/>
        <v>4.5044934659998377E-2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6">
        <f t="shared" si="0"/>
        <v>2.1469974075833412E-2</v>
      </c>
    </row>
    <row r="10" spans="2:6" x14ac:dyDescent="0.25">
      <c r="B10" s="28" t="s">
        <v>17</v>
      </c>
      <c r="C10" s="14">
        <v>0</v>
      </c>
      <c r="D10" s="14">
        <v>717863</v>
      </c>
      <c r="E10" s="14">
        <v>15412.5</v>
      </c>
      <c r="F10" s="25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1584609</v>
      </c>
      <c r="E11" s="5">
        <f>+E9+E6</f>
        <v>80955.01999999999</v>
      </c>
      <c r="F11" s="44">
        <f t="shared" si="0"/>
        <v>5.1088325258786232E-2</v>
      </c>
    </row>
    <row r="12" spans="2:6" x14ac:dyDescent="0.25">
      <c r="B12" s="1" t="s">
        <v>29</v>
      </c>
    </row>
    <row r="13" spans="2:6" x14ac:dyDescent="0.25">
      <c r="B13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2016-10-06T17:29:15Z</dcterms:modified>
</cp:coreProperties>
</file>