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6\1.- INFORMACION A COMUNICACIONES\PpR_Pliego 2016\12_Diciembre 2016\"/>
    </mc:Choice>
  </mc:AlternateContent>
  <bookViews>
    <workbookView xWindow="120" yWindow="135" windowWidth="18915" windowHeight="11310" activeTab="4"/>
  </bookViews>
  <sheets>
    <sheet name="TODA FUENTE" sheetId="1" r:id="rId1"/>
    <sheet name="RO" sheetId="2" r:id="rId2"/>
    <sheet name="RDR" sheetId="3" r:id="rId3"/>
    <sheet name="ROOC" sheetId="4" r:id="rId4"/>
    <sheet name="DYT" sheetId="5" r:id="rId5"/>
  </sheets>
  <definedNames>
    <definedName name="_xlnm.Print_Area" localSheetId="4">DYT!$B$2:$F$12</definedName>
    <definedName name="_xlnm.Print_Area" localSheetId="2">RDR!$B$2:$F$37</definedName>
    <definedName name="_xlnm.Print_Area" localSheetId="1">RO!$B$2:$F$59</definedName>
    <definedName name="_xlnm.Print_Area" localSheetId="3">ROOC!$B$2:$F$11</definedName>
    <definedName name="_xlnm.Print_Area" localSheetId="0">'TODA FUENTE'!$B$2:$F$61</definedName>
  </definedNames>
  <calcPr calcId="152511"/>
</workbook>
</file>

<file path=xl/calcChain.xml><?xml version="1.0" encoding="utf-8"?>
<calcChain xmlns="http://schemas.openxmlformats.org/spreadsheetml/2006/main">
  <c r="F9" i="3" l="1"/>
  <c r="F16" i="3" l="1"/>
  <c r="C24" i="3"/>
  <c r="D24" i="3"/>
  <c r="E24" i="3"/>
  <c r="D8" i="3"/>
  <c r="C8" i="3"/>
  <c r="E8" i="3"/>
  <c r="F10" i="3"/>
  <c r="F18" i="1"/>
  <c r="E8" i="4" l="1"/>
  <c r="D8" i="4"/>
  <c r="C8" i="4"/>
  <c r="E6" i="4"/>
  <c r="D6" i="4"/>
  <c r="C6" i="4"/>
  <c r="F29" i="3"/>
  <c r="F26" i="3"/>
  <c r="F41" i="2"/>
  <c r="C46" i="2"/>
  <c r="D46" i="2"/>
  <c r="E46" i="2"/>
  <c r="F35" i="2"/>
  <c r="F34" i="2"/>
  <c r="F43" i="1"/>
  <c r="C48" i="1"/>
  <c r="D48" i="1"/>
  <c r="E48" i="1"/>
  <c r="F37" i="1"/>
  <c r="F36" i="1"/>
  <c r="F35" i="1"/>
  <c r="C10" i="4" l="1"/>
  <c r="D10" i="4"/>
  <c r="E10" i="4"/>
  <c r="C20" i="1"/>
  <c r="D20" i="1"/>
  <c r="E20" i="1"/>
  <c r="C9" i="5" l="1"/>
  <c r="D9" i="5"/>
  <c r="E9" i="5"/>
  <c r="F51" i="2" l="1"/>
  <c r="F53" i="1"/>
  <c r="F25" i="3" l="1"/>
  <c r="F36" i="2"/>
  <c r="F33" i="2"/>
  <c r="E32" i="2"/>
  <c r="D32" i="2"/>
  <c r="C32" i="2"/>
  <c r="F38" i="1"/>
  <c r="E33" i="1"/>
  <c r="D33" i="1"/>
  <c r="C33" i="1"/>
  <c r="F24" i="3" l="1"/>
  <c r="F8" i="4"/>
  <c r="F42" i="2"/>
  <c r="F27" i="2"/>
  <c r="F57" i="2" l="1"/>
  <c r="F56" i="2"/>
  <c r="F55" i="2"/>
  <c r="F54" i="2"/>
  <c r="F53" i="2"/>
  <c r="F52" i="2"/>
  <c r="F50" i="2"/>
  <c r="F49" i="2"/>
  <c r="F48" i="2"/>
  <c r="F47" i="2"/>
  <c r="F45" i="2"/>
  <c r="F44" i="2"/>
  <c r="F43" i="2"/>
  <c r="F40" i="2"/>
  <c r="F39" i="2"/>
  <c r="F38" i="2"/>
  <c r="F31" i="2"/>
  <c r="F30" i="2"/>
  <c r="F29" i="2"/>
  <c r="F28" i="2"/>
  <c r="F26" i="2"/>
  <c r="F25" i="2"/>
  <c r="F24" i="2"/>
  <c r="F23" i="2"/>
  <c r="F22" i="2"/>
  <c r="F21" i="2"/>
  <c r="F20" i="2"/>
  <c r="F18" i="2"/>
  <c r="F17" i="2"/>
  <c r="F15" i="2"/>
  <c r="F14" i="2"/>
  <c r="F13" i="2"/>
  <c r="F12" i="2"/>
  <c r="F11" i="2"/>
  <c r="F10" i="2"/>
  <c r="F9" i="2"/>
  <c r="F8" i="2"/>
  <c r="F7" i="2"/>
  <c r="F59" i="1"/>
  <c r="F58" i="1"/>
  <c r="F57" i="1"/>
  <c r="F56" i="1"/>
  <c r="F55" i="1"/>
  <c r="F54" i="1"/>
  <c r="F52" i="1"/>
  <c r="F51" i="1"/>
  <c r="F50" i="1"/>
  <c r="F49" i="1"/>
  <c r="F47" i="1"/>
  <c r="F46" i="1"/>
  <c r="F45" i="1"/>
  <c r="F44" i="1"/>
  <c r="F42" i="1"/>
  <c r="F41" i="1"/>
  <c r="F40" i="1"/>
  <c r="F34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  <c r="F17" i="1"/>
  <c r="F15" i="1"/>
  <c r="F14" i="1"/>
  <c r="F13" i="1"/>
  <c r="F12" i="1"/>
  <c r="F11" i="1"/>
  <c r="F10" i="1"/>
  <c r="F9" i="1"/>
  <c r="F8" i="1"/>
  <c r="F7" i="1"/>
  <c r="F33" i="1" l="1"/>
  <c r="C39" i="1" l="1"/>
  <c r="D39" i="1"/>
  <c r="E39" i="1"/>
  <c r="F39" i="1" l="1"/>
  <c r="F35" i="3"/>
  <c r="E6" i="5" l="1"/>
  <c r="D6" i="5"/>
  <c r="C6" i="5"/>
  <c r="E16" i="1"/>
  <c r="D16" i="1"/>
  <c r="C16" i="1"/>
  <c r="F48" i="1" l="1"/>
  <c r="F16" i="1"/>
  <c r="C11" i="5"/>
  <c r="D11" i="5"/>
  <c r="F20" i="1"/>
  <c r="E11" i="5"/>
  <c r="E31" i="3"/>
  <c r="D31" i="3"/>
  <c r="C31" i="3"/>
  <c r="E27" i="3"/>
  <c r="D27" i="3"/>
  <c r="C27" i="3"/>
  <c r="E11" i="3"/>
  <c r="D11" i="3"/>
  <c r="C11" i="3"/>
  <c r="E6" i="3"/>
  <c r="D6" i="3"/>
  <c r="C6" i="3"/>
  <c r="E37" i="2"/>
  <c r="D37" i="2"/>
  <c r="C37" i="2"/>
  <c r="F32" i="2"/>
  <c r="E19" i="2"/>
  <c r="D19" i="2"/>
  <c r="C19" i="2"/>
  <c r="E16" i="2"/>
  <c r="D16" i="2"/>
  <c r="C16" i="2"/>
  <c r="E6" i="2"/>
  <c r="D6" i="2"/>
  <c r="C6" i="2"/>
  <c r="E6" i="1"/>
  <c r="E60" i="1" s="1"/>
  <c r="D6" i="1"/>
  <c r="D60" i="1" s="1"/>
  <c r="C6" i="1"/>
  <c r="C60" i="1" s="1"/>
  <c r="C58" i="2" l="1"/>
  <c r="D58" i="2"/>
  <c r="C36" i="3"/>
  <c r="F46" i="2"/>
  <c r="E58" i="2"/>
  <c r="F37" i="2"/>
  <c r="F6" i="2"/>
  <c r="D36" i="3"/>
  <c r="E36" i="3"/>
  <c r="F19" i="2"/>
  <c r="F16" i="2"/>
  <c r="F60" i="1"/>
  <c r="F6" i="1"/>
  <c r="F11" i="5"/>
  <c r="F10" i="5"/>
  <c r="F9" i="5"/>
  <c r="F8" i="5"/>
  <c r="F7" i="5"/>
  <c r="F6" i="5"/>
  <c r="F10" i="4"/>
  <c r="F9" i="4"/>
  <c r="F7" i="4"/>
  <c r="F6" i="4"/>
  <c r="F34" i="3"/>
  <c r="F33" i="3"/>
  <c r="F32" i="3"/>
  <c r="F31" i="3"/>
  <c r="F30" i="3"/>
  <c r="F28" i="3"/>
  <c r="F27" i="3"/>
  <c r="F23" i="3"/>
  <c r="F22" i="3"/>
  <c r="F21" i="3"/>
  <c r="F20" i="3"/>
  <c r="F19" i="3"/>
  <c r="F18" i="3"/>
  <c r="F17" i="3"/>
  <c r="F15" i="3"/>
  <c r="F14" i="3"/>
  <c r="F13" i="3"/>
  <c r="F12" i="3"/>
  <c r="F11" i="3"/>
  <c r="F8" i="3"/>
  <c r="F7" i="3"/>
  <c r="F6" i="3"/>
  <c r="F58" i="2" l="1"/>
  <c r="F36" i="3"/>
</calcChain>
</file>

<file path=xl/sharedStrings.xml><?xml version="1.0" encoding="utf-8"?>
<sst xmlns="http://schemas.openxmlformats.org/spreadsheetml/2006/main" count="195" uniqueCount="33">
  <si>
    <t>1. PERSONAL Y OBLIGACIONES SOCIALES</t>
  </si>
  <si>
    <t>2. PENSIONES Y OTRAS PRESTACIONES SOCIALES</t>
  </si>
  <si>
    <t>3. BIENES Y SERVICIOS</t>
  </si>
  <si>
    <t>4. DONACIONES Y TRANSFERENCIAS</t>
  </si>
  <si>
    <t>5. OTROS GASTOS</t>
  </si>
  <si>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</si>
  <si>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</si>
  <si>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</si>
  <si>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</si>
  <si>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</si>
  <si>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</si>
  <si>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0001  PROGRAMA ARTICULADO NUTRICIONAL</t>
  </si>
  <si>
    <t>0002  SALUD MATERNO NEONATAL</t>
  </si>
  <si>
    <t>0016  TBC-VIH/SIDA</t>
  </si>
  <si>
    <t>0017  ENFERMEDADES METAXENICAS Y ZOONOSIS</t>
  </si>
  <si>
    <t>0018  ENFERMEDADES NO TRANSMISIBLES</t>
  </si>
  <si>
    <t>0024  PREVENCION Y CONTROL DEL CANCER</t>
  </si>
  <si>
    <t>0068  REDUCCION DE VULNERABILIDAD Y ATENCION DE EMERGENCIAS POR DESASTRES</t>
  </si>
  <si>
    <t>0104  REDUCCION DE LA MORTALIDAD POR EMERGENCIAS Y URGENCIAS MEDICAS</t>
  </si>
  <si>
    <t>9001  ACCIONES CENTRALES</t>
  </si>
  <si>
    <t>9002  ASIGNACIONES PRESUPUESTARIAS QUE NO RESULTAN EN PRODUCTOS</t>
  </si>
  <si>
    <t>0129  PREVENCION Y MANEJO DE CONDICIONES SECUNDARIAS DE SALUD EN PERSONAS CON DISCAPACIDAD</t>
  </si>
  <si>
    <t>0131  CONTROL Y PREVENCION EN SALUD MENTAL</t>
  </si>
  <si>
    <t>4  DONACIONES Y TRANSFERENCIAS</t>
  </si>
  <si>
    <t>FUENTE: DONACIONES Y TRANSFERENCIAS</t>
  </si>
  <si>
    <t>FUENTE: RECURSOS POR OPERACIONES OFICIALES DE CREDITO</t>
  </si>
  <si>
    <t>FUENTE: RECURSOS DIRECTAMENTE RECAUDADOS</t>
  </si>
  <si>
    <t>FUENTE: RECURSOS ORDINARIOS</t>
  </si>
  <si>
    <t>TODA FUENTE DE FINANCIAMIENTO</t>
  </si>
  <si>
    <t>*/ La Ejecución se encuentra en la Fase de Devengado, la cual para el 2015 solo se tiene a cargo (04) Unidades Ejecutoras en el Pliego</t>
  </si>
  <si>
    <t>EJECUCION DE LOS PROGRAMAS PRESUPUESTALES AL MES DE DICIEMBRE DEL AÑO FISCAL 2016 
DEL PLIEGO 011 MINSA</t>
  </si>
  <si>
    <t>Fuente:  Base de Datos MEF al cierre del mes de Diciembre</t>
  </si>
  <si>
    <t>DEVENGADO
AL 31.12.16
(*/)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</si>
</sst>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53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64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 wrapText="1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4" xfId="2" applyNumberFormat="1" applyBorder="1" applyAlignment="1">
      <alignment vertical="center"/>
    </xf>
    <xf numFmtId="3" fontId="2" fillId="0" borderId="5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vertical="center"/>
    </xf>
    <xf numFmtId="3" fontId="2" fillId="0" borderId="6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vertical="center"/>
    </xf>
    <xf numFmtId="164" fontId="0" fillId="0" borderId="4" xfId="1" applyNumberFormat="1" applyFont="1" applyBorder="1"/>
    <xf numFmtId="164" fontId="0" fillId="0" borderId="5" xfId="1" applyNumberFormat="1" applyFont="1" applyBorder="1"/>
    <xf numFmtId="164" fontId="0" fillId="0" borderId="6" xfId="1" applyNumberFormat="1" applyFont="1" applyBorder="1"/>
    <xf numFmtId="3" fontId="4" fillId="0" borderId="4" xfId="3" applyNumberFormat="1" applyBorder="1" applyAlignment="1">
      <alignment horizontal="left" vertical="center" indent="4"/>
    </xf>
    <xf numFmtId="3" fontId="4" fillId="0" borderId="5" xfId="3" applyNumberFormat="1" applyBorder="1" applyAlignment="1">
      <alignment horizontal="left" vertical="center" indent="4"/>
    </xf>
    <xf numFmtId="3" fontId="0" fillId="0" borderId="0" xfId="0" applyNumberFormat="1" applyAlignment="1">
      <alignment vertical="center"/>
    </xf>
    <xf numFmtId="164" fontId="3" fillId="2" borderId="1" xfId="1" applyNumberFormat="1" applyFont="1" applyFill="1" applyBorder="1" applyAlignment="1">
      <alignment horizontal="right" vertical="center"/>
    </xf>
    <xf numFmtId="164" fontId="2" fillId="0" borderId="4" xfId="1" applyNumberFormat="1" applyFont="1" applyBorder="1" applyAlignment="1">
      <alignment horizontal="right" vertical="center"/>
    </xf>
    <xf numFmtId="164" fontId="2" fillId="0" borderId="5" xfId="1" applyNumberFormat="1" applyFont="1" applyBorder="1" applyAlignment="1">
      <alignment horizontal="right" vertical="center"/>
    </xf>
    <xf numFmtId="164" fontId="2" fillId="0" borderId="6" xfId="1" applyNumberFormat="1" applyFont="1" applyBorder="1" applyAlignment="1">
      <alignment horizontal="right" vertical="center"/>
    </xf>
    <xf numFmtId="164" fontId="3" fillId="3" borderId="1" xfId="1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4" fontId="0" fillId="0" borderId="4" xfId="1" applyNumberFormat="1" applyFont="1" applyBorder="1" applyAlignment="1">
      <alignment horizontal="right" vertical="center"/>
    </xf>
    <xf numFmtId="164" fontId="0" fillId="0" borderId="5" xfId="1" applyNumberFormat="1" applyFont="1" applyBorder="1" applyAlignment="1">
      <alignment horizontal="right" vertical="center"/>
    </xf>
    <xf numFmtId="164" fontId="0" fillId="0" borderId="6" xfId="1" applyNumberFormat="1" applyFont="1" applyBorder="1" applyAlignment="1">
      <alignment horizontal="right" vertical="center"/>
    </xf>
    <xf numFmtId="3" fontId="2" fillId="0" borderId="4" xfId="3" applyNumberFormat="1" applyFont="1" applyBorder="1" applyAlignment="1">
      <alignment horizontal="left" vertical="center" indent="3"/>
    </xf>
    <xf numFmtId="9" fontId="4" fillId="0" borderId="4" xfId="1" applyFont="1" applyBorder="1" applyAlignment="1">
      <alignment vertical="center"/>
    </xf>
    <xf numFmtId="9" fontId="4" fillId="0" borderId="6" xfId="1" applyFont="1" applyBorder="1" applyAlignment="1">
      <alignment vertical="center"/>
    </xf>
    <xf numFmtId="9" fontId="3" fillId="3" borderId="1" xfId="1" applyFont="1" applyFill="1" applyBorder="1" applyAlignment="1">
      <alignment vertical="center"/>
    </xf>
    <xf numFmtId="3" fontId="2" fillId="0" borderId="6" xfId="3" applyNumberFormat="1" applyFont="1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3" fontId="4" fillId="0" borderId="7" xfId="3" applyNumberFormat="1" applyBorder="1" applyAlignment="1">
      <alignment vertical="center"/>
    </xf>
    <xf numFmtId="164" fontId="0" fillId="0" borderId="7" xfId="1" applyNumberFormat="1" applyFont="1" applyBorder="1"/>
    <xf numFmtId="3" fontId="2" fillId="0" borderId="7" xfId="2" applyNumberFormat="1" applyBorder="1" applyAlignment="1">
      <alignment horizontal="left" vertical="center" indent="4"/>
    </xf>
    <xf numFmtId="3" fontId="2" fillId="0" borderId="7" xfId="2" applyNumberFormat="1" applyBorder="1" applyAlignment="1">
      <alignment vertical="center"/>
    </xf>
    <xf numFmtId="164" fontId="2" fillId="0" borderId="7" xfId="1" applyNumberFormat="1" applyFont="1" applyBorder="1" applyAlignment="1">
      <alignment horizontal="right" vertical="center"/>
    </xf>
    <xf numFmtId="0" fontId="5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3"/>
  <sheetViews>
    <sheetView showGridLines="0" zoomScaleNormal="100" workbookViewId="0"/>
  </sheetViews>
  <sheetFormatPr baseColWidth="10" defaultRowHeight="15" x14ac:dyDescent="0.25"/>
  <cols>
    <col min="1" max="1" width="2.7109375" style="1" customWidth="1"/>
    <col min="2" max="2" width="85.28515625" style="1" bestFit="1" customWidth="1"/>
    <col min="3" max="4" width="12.7109375" style="1" bestFit="1" customWidth="1"/>
    <col min="5" max="5" width="14.7109375" style="1" customWidth="1"/>
    <col min="6" max="6" width="11.42578125" style="36"/>
    <col min="7" max="16384" width="11.42578125" style="1"/>
  </cols>
  <sheetData>
    <row r="2" spans="2:6" ht="51.75" customHeight="1" x14ac:dyDescent="0.25">
      <c r="B2" s="52" t="s">
        <v>30</v>
      </c>
      <c r="C2" s="52"/>
      <c r="D2" s="52"/>
      <c r="E2" s="52"/>
      <c r="F2" s="52"/>
    </row>
    <row r="4" spans="2:6" x14ac:dyDescent="0.25">
      <c r="B4" s="1" t="s">
        <v>28</v>
      </c>
    </row>
    <row r="5" spans="2:6" ht="38.25" x14ac:dyDescent="0.25">
      <c r="B5" s="8" t="s">
        <v>9</v>
      </c>
      <c r="C5" s="9" t="s">
        <v>6</v>
      </c>
      <c r="D5" s="9" t="s">
        <v>7</v>
      </c>
      <c r="E5" s="12" t="s">
        <v>32</v>
      </c>
      <c r="F5" s="10" t="s">
        <v>10</v>
      </c>
    </row>
    <row r="6" spans="2:6" x14ac:dyDescent="0.25">
      <c r="B6" s="2" t="s">
        <v>0</v>
      </c>
      <c r="C6" s="3">
        <f>SUM(C7:C15)</f>
        <v>1085551000</v>
      </c>
      <c r="D6" s="3">
        <f>SUM(D7:D15)</f>
        <v>579712449</v>
      </c>
      <c r="E6" s="3">
        <f>SUM(E7:E15)</f>
        <v>579388117.21000051</v>
      </c>
      <c r="F6" s="31">
        <f>IF(E6=0,"0%",+E6/D6)</f>
        <v>0.99944052988587884</v>
      </c>
    </row>
    <row r="7" spans="2:6" x14ac:dyDescent="0.25">
      <c r="B7" s="19" t="s">
        <v>11</v>
      </c>
      <c r="C7" s="20">
        <v>842891</v>
      </c>
      <c r="D7" s="20">
        <v>611306</v>
      </c>
      <c r="E7" s="20">
        <v>611261.22</v>
      </c>
      <c r="F7" s="32">
        <f t="shared" ref="F7:F60" si="0">IF(E7=0,"0%",+E7/D7)</f>
        <v>0.99992674699741202</v>
      </c>
    </row>
    <row r="8" spans="2:6" x14ac:dyDescent="0.25">
      <c r="B8" s="21" t="s">
        <v>12</v>
      </c>
      <c r="C8" s="22">
        <v>198156</v>
      </c>
      <c r="D8" s="22">
        <v>142777</v>
      </c>
      <c r="E8" s="22">
        <v>142774.69</v>
      </c>
      <c r="F8" s="33">
        <f t="shared" si="0"/>
        <v>0.9999838209235381</v>
      </c>
    </row>
    <row r="9" spans="2:6" x14ac:dyDescent="0.25">
      <c r="B9" s="21" t="s">
        <v>13</v>
      </c>
      <c r="C9" s="22">
        <v>463129</v>
      </c>
      <c r="D9" s="22">
        <v>450561</v>
      </c>
      <c r="E9" s="22">
        <v>450556.62000000005</v>
      </c>
      <c r="F9" s="33">
        <f t="shared" si="0"/>
        <v>0.99999027878578051</v>
      </c>
    </row>
    <row r="10" spans="2:6" x14ac:dyDescent="0.25">
      <c r="B10" s="21" t="s">
        <v>14</v>
      </c>
      <c r="C10" s="22">
        <v>437071</v>
      </c>
      <c r="D10" s="22">
        <v>354490</v>
      </c>
      <c r="E10" s="22">
        <v>354205.56999999995</v>
      </c>
      <c r="F10" s="33">
        <f t="shared" si="0"/>
        <v>0.99919763604050871</v>
      </c>
    </row>
    <row r="11" spans="2:6" x14ac:dyDescent="0.25">
      <c r="B11" s="21" t="s">
        <v>15</v>
      </c>
      <c r="C11" s="22">
        <v>4074129</v>
      </c>
      <c r="D11" s="22">
        <v>3421419</v>
      </c>
      <c r="E11" s="22">
        <v>3409743.2899999996</v>
      </c>
      <c r="F11" s="33">
        <f t="shared" si="0"/>
        <v>0.99658746561002898</v>
      </c>
    </row>
    <row r="12" spans="2:6" x14ac:dyDescent="0.25">
      <c r="B12" s="21" t="s">
        <v>16</v>
      </c>
      <c r="C12" s="22">
        <v>176089</v>
      </c>
      <c r="D12" s="22">
        <v>83386</v>
      </c>
      <c r="E12" s="22">
        <v>83385.00999999998</v>
      </c>
      <c r="F12" s="33">
        <f t="shared" si="0"/>
        <v>0.99998812750341759</v>
      </c>
    </row>
    <row r="13" spans="2:6" x14ac:dyDescent="0.25">
      <c r="B13" s="21" t="s">
        <v>17</v>
      </c>
      <c r="C13" s="22">
        <v>158679</v>
      </c>
      <c r="D13" s="22">
        <v>292232</v>
      </c>
      <c r="E13" s="22">
        <v>292227.90999999997</v>
      </c>
      <c r="F13" s="33">
        <f t="shared" si="0"/>
        <v>0.99998600427057949</v>
      </c>
    </row>
    <row r="14" spans="2:6" x14ac:dyDescent="0.25">
      <c r="B14" s="21" t="s">
        <v>19</v>
      </c>
      <c r="C14" s="22">
        <v>1059115588</v>
      </c>
      <c r="D14" s="22">
        <v>558862114</v>
      </c>
      <c r="E14" s="22">
        <v>558670912.44000053</v>
      </c>
      <c r="F14" s="33">
        <f t="shared" si="0"/>
        <v>0.9996578734625059</v>
      </c>
    </row>
    <row r="15" spans="2:6" x14ac:dyDescent="0.25">
      <c r="B15" s="21" t="s">
        <v>20</v>
      </c>
      <c r="C15" s="22">
        <v>20085268</v>
      </c>
      <c r="D15" s="22">
        <v>15494164</v>
      </c>
      <c r="E15" s="22">
        <v>15373050.459999993</v>
      </c>
      <c r="F15" s="33">
        <f t="shared" si="0"/>
        <v>0.99218328010468937</v>
      </c>
    </row>
    <row r="16" spans="2:6" x14ac:dyDescent="0.25">
      <c r="B16" s="2" t="s">
        <v>1</v>
      </c>
      <c r="C16" s="3">
        <f>SUM(C17:C19)</f>
        <v>43521000</v>
      </c>
      <c r="D16" s="3">
        <f>SUM(D17:D19)</f>
        <v>52785755</v>
      </c>
      <c r="E16" s="3">
        <f>SUM(E17:E19)</f>
        <v>50305429.68</v>
      </c>
      <c r="F16" s="31">
        <f t="shared" si="0"/>
        <v>0.95301146455137375</v>
      </c>
    </row>
    <row r="17" spans="2:6" x14ac:dyDescent="0.25">
      <c r="B17" s="19" t="s">
        <v>11</v>
      </c>
      <c r="C17" s="20">
        <v>0</v>
      </c>
      <c r="D17" s="20">
        <v>0</v>
      </c>
      <c r="E17" s="20">
        <v>0</v>
      </c>
      <c r="F17" s="32" t="str">
        <f t="shared" si="0"/>
        <v>0%</v>
      </c>
    </row>
    <row r="18" spans="2:6" x14ac:dyDescent="0.25">
      <c r="B18" s="49" t="s">
        <v>19</v>
      </c>
      <c r="C18" s="50">
        <v>896000</v>
      </c>
      <c r="D18" s="50">
        <v>874878</v>
      </c>
      <c r="E18" s="50">
        <v>528688.43999999994</v>
      </c>
      <c r="F18" s="51">
        <f t="shared" si="0"/>
        <v>0.60429961663226184</v>
      </c>
    </row>
    <row r="19" spans="2:6" x14ac:dyDescent="0.25">
      <c r="B19" s="21" t="s">
        <v>20</v>
      </c>
      <c r="C19" s="22">
        <v>42625000</v>
      </c>
      <c r="D19" s="22">
        <v>51910877</v>
      </c>
      <c r="E19" s="22">
        <v>49776741.240000002</v>
      </c>
      <c r="F19" s="33">
        <f t="shared" si="0"/>
        <v>0.9588884664768812</v>
      </c>
    </row>
    <row r="20" spans="2:6" x14ac:dyDescent="0.25">
      <c r="B20" s="2" t="s">
        <v>2</v>
      </c>
      <c r="C20" s="3">
        <f>SUM(C21:C32)</f>
        <v>913553676</v>
      </c>
      <c r="D20" s="3">
        <f t="shared" ref="D20:E20" si="1">SUM(D21:D32)</f>
        <v>898335999</v>
      </c>
      <c r="E20" s="3">
        <f t="shared" si="1"/>
        <v>875712396.11000013</v>
      </c>
      <c r="F20" s="31">
        <f t="shared" si="0"/>
        <v>0.97481610119689766</v>
      </c>
    </row>
    <row r="21" spans="2:6" x14ac:dyDescent="0.25">
      <c r="B21" s="19" t="s">
        <v>11</v>
      </c>
      <c r="C21" s="20">
        <v>250119812</v>
      </c>
      <c r="D21" s="20">
        <v>239172346</v>
      </c>
      <c r="E21" s="20">
        <v>237919146.59000003</v>
      </c>
      <c r="F21" s="32">
        <f t="shared" si="0"/>
        <v>0.99476026626422787</v>
      </c>
    </row>
    <row r="22" spans="2:6" x14ac:dyDescent="0.25">
      <c r="B22" s="21" t="s">
        <v>12</v>
      </c>
      <c r="C22" s="22">
        <v>36425242</v>
      </c>
      <c r="D22" s="22">
        <v>49695288</v>
      </c>
      <c r="E22" s="22">
        <v>49458584.319999963</v>
      </c>
      <c r="F22" s="33">
        <f t="shared" si="0"/>
        <v>0.99523689891886657</v>
      </c>
    </row>
    <row r="23" spans="2:6" x14ac:dyDescent="0.25">
      <c r="B23" s="21" t="s">
        <v>13</v>
      </c>
      <c r="C23" s="22">
        <v>85248099</v>
      </c>
      <c r="D23" s="22">
        <v>114498717</v>
      </c>
      <c r="E23" s="22">
        <v>114117306.58000001</v>
      </c>
      <c r="F23" s="33">
        <f t="shared" si="0"/>
        <v>0.99666886730267912</v>
      </c>
    </row>
    <row r="24" spans="2:6" x14ac:dyDescent="0.25">
      <c r="B24" s="21" t="s">
        <v>14</v>
      </c>
      <c r="C24" s="22">
        <v>46286559</v>
      </c>
      <c r="D24" s="22">
        <v>60919970</v>
      </c>
      <c r="E24" s="22">
        <v>58580372.079999983</v>
      </c>
      <c r="F24" s="33">
        <f t="shared" si="0"/>
        <v>0.96159555035893785</v>
      </c>
    </row>
    <row r="25" spans="2:6" x14ac:dyDescent="0.25">
      <c r="B25" s="21" t="s">
        <v>15</v>
      </c>
      <c r="C25" s="22">
        <v>22143856</v>
      </c>
      <c r="D25" s="22">
        <v>10421982</v>
      </c>
      <c r="E25" s="22">
        <v>9865718.7599999961</v>
      </c>
      <c r="F25" s="33">
        <f t="shared" si="0"/>
        <v>0.946625964235977</v>
      </c>
    </row>
    <row r="26" spans="2:6" x14ac:dyDescent="0.25">
      <c r="B26" s="21" t="s">
        <v>16</v>
      </c>
      <c r="C26" s="22">
        <v>51953700</v>
      </c>
      <c r="D26" s="22">
        <v>43647126</v>
      </c>
      <c r="E26" s="22">
        <v>43357407.960000001</v>
      </c>
      <c r="F26" s="33">
        <f t="shared" si="0"/>
        <v>0.99336226536427619</v>
      </c>
    </row>
    <row r="27" spans="2:6" x14ac:dyDescent="0.25">
      <c r="B27" s="21" t="s">
        <v>17</v>
      </c>
      <c r="C27" s="22">
        <v>14265020</v>
      </c>
      <c r="D27" s="22">
        <v>11789063</v>
      </c>
      <c r="E27" s="22">
        <v>11546085.810000001</v>
      </c>
      <c r="F27" s="33">
        <f t="shared" si="0"/>
        <v>0.97938960967466204</v>
      </c>
    </row>
    <row r="28" spans="2:6" x14ac:dyDescent="0.25">
      <c r="B28" s="21" t="s">
        <v>18</v>
      </c>
      <c r="C28" s="22">
        <v>16335576</v>
      </c>
      <c r="D28" s="22">
        <v>3331175</v>
      </c>
      <c r="E28" s="22">
        <v>3288116.88</v>
      </c>
      <c r="F28" s="33">
        <f t="shared" si="0"/>
        <v>0.98707419454096523</v>
      </c>
    </row>
    <row r="29" spans="2:6" x14ac:dyDescent="0.25">
      <c r="B29" s="21" t="s">
        <v>21</v>
      </c>
      <c r="C29" s="22">
        <v>3035253</v>
      </c>
      <c r="D29" s="22">
        <v>950156</v>
      </c>
      <c r="E29" s="22">
        <v>719943.6</v>
      </c>
      <c r="F29" s="33">
        <f t="shared" si="0"/>
        <v>0.75771094430809249</v>
      </c>
    </row>
    <row r="30" spans="2:6" x14ac:dyDescent="0.25">
      <c r="B30" s="21" t="s">
        <v>22</v>
      </c>
      <c r="C30" s="22">
        <v>2190333</v>
      </c>
      <c r="D30" s="22">
        <v>846623</v>
      </c>
      <c r="E30" s="22">
        <v>842898.62</v>
      </c>
      <c r="F30" s="33">
        <f t="shared" si="0"/>
        <v>0.99560089910148908</v>
      </c>
    </row>
    <row r="31" spans="2:6" x14ac:dyDescent="0.25">
      <c r="B31" s="21" t="s">
        <v>19</v>
      </c>
      <c r="C31" s="22">
        <v>133874694</v>
      </c>
      <c r="D31" s="22">
        <v>164351256</v>
      </c>
      <c r="E31" s="22">
        <v>156347992.50000009</v>
      </c>
      <c r="F31" s="33">
        <f t="shared" si="0"/>
        <v>0.95130391032728157</v>
      </c>
    </row>
    <row r="32" spans="2:6" x14ac:dyDescent="0.25">
      <c r="B32" s="23" t="s">
        <v>20</v>
      </c>
      <c r="C32" s="24">
        <v>251675532</v>
      </c>
      <c r="D32" s="24">
        <v>198712297</v>
      </c>
      <c r="E32" s="24">
        <v>189668822.41000003</v>
      </c>
      <c r="F32" s="34">
        <f t="shared" si="0"/>
        <v>0.95448960770656299</v>
      </c>
    </row>
    <row r="33" spans="2:6" x14ac:dyDescent="0.25">
      <c r="B33" s="2" t="s">
        <v>3</v>
      </c>
      <c r="C33" s="3">
        <f>SUM(C34:C38)</f>
        <v>130313121</v>
      </c>
      <c r="D33" s="3">
        <f t="shared" ref="D33:E33" si="2">SUM(D34:D38)</f>
        <v>201368981</v>
      </c>
      <c r="E33" s="3">
        <f t="shared" si="2"/>
        <v>71043186.180000007</v>
      </c>
      <c r="F33" s="31">
        <f t="shared" si="0"/>
        <v>0.35280104128847933</v>
      </c>
    </row>
    <row r="34" spans="2:6" x14ac:dyDescent="0.25">
      <c r="B34" s="19" t="s">
        <v>11</v>
      </c>
      <c r="C34" s="20">
        <v>0</v>
      </c>
      <c r="D34" s="20">
        <v>8199148</v>
      </c>
      <c r="E34" s="20">
        <v>8199148</v>
      </c>
      <c r="F34" s="32">
        <f t="shared" si="0"/>
        <v>1</v>
      </c>
    </row>
    <row r="35" spans="2:6" x14ac:dyDescent="0.25">
      <c r="B35" s="21" t="s">
        <v>14</v>
      </c>
      <c r="C35" s="22">
        <v>0</v>
      </c>
      <c r="D35" s="22">
        <v>54409320</v>
      </c>
      <c r="E35" s="22">
        <v>54409320</v>
      </c>
      <c r="F35" s="33">
        <f t="shared" si="0"/>
        <v>1</v>
      </c>
    </row>
    <row r="36" spans="2:6" x14ac:dyDescent="0.25">
      <c r="B36" s="21" t="s">
        <v>15</v>
      </c>
      <c r="C36" s="22">
        <v>0</v>
      </c>
      <c r="D36" s="22">
        <v>898420</v>
      </c>
      <c r="E36" s="22">
        <v>898420</v>
      </c>
      <c r="F36" s="33">
        <f t="shared" si="0"/>
        <v>1</v>
      </c>
    </row>
    <row r="37" spans="2:6" x14ac:dyDescent="0.25">
      <c r="B37" s="21" t="s">
        <v>17</v>
      </c>
      <c r="C37" s="22">
        <v>130313121</v>
      </c>
      <c r="D37" s="22">
        <v>130313121</v>
      </c>
      <c r="E37" s="22">
        <v>0</v>
      </c>
      <c r="F37" s="33" t="str">
        <f t="shared" si="0"/>
        <v>0%</v>
      </c>
    </row>
    <row r="38" spans="2:6" x14ac:dyDescent="0.25">
      <c r="B38" s="23" t="s">
        <v>19</v>
      </c>
      <c r="C38" s="24">
        <v>0</v>
      </c>
      <c r="D38" s="24">
        <v>7548972</v>
      </c>
      <c r="E38" s="24">
        <v>7536298.1799999997</v>
      </c>
      <c r="F38" s="34">
        <f t="shared" si="0"/>
        <v>0.99832111974981486</v>
      </c>
    </row>
    <row r="39" spans="2:6" x14ac:dyDescent="0.25">
      <c r="B39" s="2" t="s">
        <v>4</v>
      </c>
      <c r="C39" s="3">
        <f>+SUM(C40:C47)</f>
        <v>14123783</v>
      </c>
      <c r="D39" s="3">
        <f t="shared" ref="D39:E39" si="3">+SUM(D40:D47)</f>
        <v>68012197</v>
      </c>
      <c r="E39" s="3">
        <f t="shared" si="3"/>
        <v>66826952.789999999</v>
      </c>
      <c r="F39" s="31">
        <f t="shared" si="0"/>
        <v>0.98257306391675603</v>
      </c>
    </row>
    <row r="40" spans="2:6" x14ac:dyDescent="0.25">
      <c r="B40" s="19" t="s">
        <v>11</v>
      </c>
      <c r="C40" s="20">
        <v>777000</v>
      </c>
      <c r="D40" s="20">
        <v>27202280</v>
      </c>
      <c r="E40" s="20">
        <v>27177491</v>
      </c>
      <c r="F40" s="32">
        <f t="shared" si="0"/>
        <v>0.99908871609291572</v>
      </c>
    </row>
    <row r="41" spans="2:6" x14ac:dyDescent="0.25">
      <c r="B41" s="21" t="s">
        <v>12</v>
      </c>
      <c r="C41" s="22">
        <v>0</v>
      </c>
      <c r="D41" s="22">
        <v>802821</v>
      </c>
      <c r="E41" s="22">
        <v>802821</v>
      </c>
      <c r="F41" s="33">
        <f t="shared" si="0"/>
        <v>1</v>
      </c>
    </row>
    <row r="42" spans="2:6" x14ac:dyDescent="0.25">
      <c r="B42" s="21" t="s">
        <v>13</v>
      </c>
      <c r="C42" s="22">
        <v>0</v>
      </c>
      <c r="D42" s="22">
        <v>1569369</v>
      </c>
      <c r="E42" s="22">
        <v>1567997</v>
      </c>
      <c r="F42" s="33">
        <f t="shared" si="0"/>
        <v>0.99912576328447933</v>
      </c>
    </row>
    <row r="43" spans="2:6" x14ac:dyDescent="0.25">
      <c r="B43" s="21" t="s">
        <v>14</v>
      </c>
      <c r="C43" s="22">
        <v>0</v>
      </c>
      <c r="D43" s="22">
        <v>3229745</v>
      </c>
      <c r="E43" s="22">
        <v>2919596</v>
      </c>
      <c r="F43" s="33">
        <f t="shared" si="0"/>
        <v>0.90397105653851928</v>
      </c>
    </row>
    <row r="44" spans="2:6" x14ac:dyDescent="0.25">
      <c r="B44" s="21" t="s">
        <v>16</v>
      </c>
      <c r="C44" s="22">
        <v>0</v>
      </c>
      <c r="D44" s="22">
        <v>4349663</v>
      </c>
      <c r="E44" s="22">
        <v>4349663</v>
      </c>
      <c r="F44" s="33">
        <f t="shared" si="0"/>
        <v>1</v>
      </c>
    </row>
    <row r="45" spans="2:6" x14ac:dyDescent="0.25">
      <c r="B45" s="21" t="s">
        <v>17</v>
      </c>
      <c r="C45" s="22">
        <v>0</v>
      </c>
      <c r="D45" s="22">
        <v>12000</v>
      </c>
      <c r="E45" s="22">
        <v>4271.3999999999996</v>
      </c>
      <c r="F45" s="33">
        <f t="shared" si="0"/>
        <v>0.35594999999999999</v>
      </c>
    </row>
    <row r="46" spans="2:6" x14ac:dyDescent="0.25">
      <c r="B46" s="21" t="s">
        <v>19</v>
      </c>
      <c r="C46" s="22">
        <v>2628453</v>
      </c>
      <c r="D46" s="22">
        <v>11539284</v>
      </c>
      <c r="E46" s="22">
        <v>10990084.420000002</v>
      </c>
      <c r="F46" s="33">
        <f t="shared" si="0"/>
        <v>0.9524060955601753</v>
      </c>
    </row>
    <row r="47" spans="2:6" x14ac:dyDescent="0.25">
      <c r="B47" s="21" t="s">
        <v>20</v>
      </c>
      <c r="C47" s="22">
        <v>10718330</v>
      </c>
      <c r="D47" s="22">
        <v>19307035</v>
      </c>
      <c r="E47" s="22">
        <v>19015028.969999999</v>
      </c>
      <c r="F47" s="33">
        <f t="shared" si="0"/>
        <v>0.98487566682299998</v>
      </c>
    </row>
    <row r="48" spans="2:6" x14ac:dyDescent="0.25">
      <c r="B48" s="2" t="s">
        <v>5</v>
      </c>
      <c r="C48" s="3">
        <f>SUM(C49:C59)</f>
        <v>1399568492</v>
      </c>
      <c r="D48" s="3">
        <f>SUM(D49:D59)</f>
        <v>158248387</v>
      </c>
      <c r="E48" s="3">
        <f>SUM(E49:E59)</f>
        <v>128453941.59999999</v>
      </c>
      <c r="F48" s="31">
        <f t="shared" si="0"/>
        <v>0.81172354445546413</v>
      </c>
    </row>
    <row r="49" spans="2:6" x14ac:dyDescent="0.25">
      <c r="B49" s="19" t="s">
        <v>11</v>
      </c>
      <c r="C49" s="20">
        <v>36020984</v>
      </c>
      <c r="D49" s="20">
        <v>461320</v>
      </c>
      <c r="E49" s="20">
        <v>443112.1</v>
      </c>
      <c r="F49" s="32">
        <f t="shared" si="0"/>
        <v>0.9605308679441602</v>
      </c>
    </row>
    <row r="50" spans="2:6" x14ac:dyDescent="0.25">
      <c r="B50" s="21" t="s">
        <v>12</v>
      </c>
      <c r="C50" s="22">
        <v>36142526</v>
      </c>
      <c r="D50" s="22">
        <v>22199459</v>
      </c>
      <c r="E50" s="22">
        <v>15761886.9</v>
      </c>
      <c r="F50" s="33">
        <f t="shared" si="0"/>
        <v>0.71001220795515785</v>
      </c>
    </row>
    <row r="51" spans="2:6" x14ac:dyDescent="0.25">
      <c r="B51" s="21" t="s">
        <v>13</v>
      </c>
      <c r="C51" s="22">
        <v>25000000</v>
      </c>
      <c r="D51" s="22">
        <v>5124</v>
      </c>
      <c r="E51" s="22">
        <v>5124</v>
      </c>
      <c r="F51" s="33">
        <f t="shared" si="0"/>
        <v>1</v>
      </c>
    </row>
    <row r="52" spans="2:6" x14ac:dyDescent="0.25">
      <c r="B52" s="21" t="s">
        <v>14</v>
      </c>
      <c r="C52" s="22">
        <v>25000000</v>
      </c>
      <c r="D52" s="22">
        <v>413729</v>
      </c>
      <c r="E52" s="22">
        <v>412836.18</v>
      </c>
      <c r="F52" s="33">
        <f t="shared" si="0"/>
        <v>0.9978420173591892</v>
      </c>
    </row>
    <row r="53" spans="2:6" x14ac:dyDescent="0.25">
      <c r="B53" s="21" t="s">
        <v>15</v>
      </c>
      <c r="C53" s="22">
        <v>15000000</v>
      </c>
      <c r="D53" s="22">
        <v>49736</v>
      </c>
      <c r="E53" s="22">
        <v>49736</v>
      </c>
      <c r="F53" s="33">
        <f t="shared" si="0"/>
        <v>1</v>
      </c>
    </row>
    <row r="54" spans="2:6" x14ac:dyDescent="0.25">
      <c r="B54" s="21" t="s">
        <v>16</v>
      </c>
      <c r="C54" s="22">
        <v>25000000</v>
      </c>
      <c r="D54" s="22">
        <v>7650</v>
      </c>
      <c r="E54" s="22">
        <v>7649.98</v>
      </c>
      <c r="F54" s="33">
        <f t="shared" si="0"/>
        <v>0.999997385620915</v>
      </c>
    </row>
    <row r="55" spans="2:6" x14ac:dyDescent="0.25">
      <c r="B55" s="21" t="s">
        <v>17</v>
      </c>
      <c r="C55" s="22">
        <v>0</v>
      </c>
      <c r="D55" s="22">
        <v>19142266</v>
      </c>
      <c r="E55" s="22">
        <v>18414343.259999998</v>
      </c>
      <c r="F55" s="33">
        <f t="shared" si="0"/>
        <v>0.96197301092775522</v>
      </c>
    </row>
    <row r="56" spans="2:6" x14ac:dyDescent="0.25">
      <c r="B56" s="21" t="s">
        <v>18</v>
      </c>
      <c r="C56" s="22">
        <v>0</v>
      </c>
      <c r="D56" s="22">
        <v>1230308</v>
      </c>
      <c r="E56" s="22">
        <v>12520</v>
      </c>
      <c r="F56" s="33">
        <f t="shared" si="0"/>
        <v>1.0176313573511673E-2</v>
      </c>
    </row>
    <row r="57" spans="2:6" x14ac:dyDescent="0.25">
      <c r="B57" s="21" t="s">
        <v>22</v>
      </c>
      <c r="C57" s="22">
        <v>10000000</v>
      </c>
      <c r="D57" s="22">
        <v>0</v>
      </c>
      <c r="E57" s="22">
        <v>0</v>
      </c>
      <c r="F57" s="33" t="str">
        <f t="shared" si="0"/>
        <v>0%</v>
      </c>
    </row>
    <row r="58" spans="2:6" x14ac:dyDescent="0.25">
      <c r="B58" s="21" t="s">
        <v>19</v>
      </c>
      <c r="C58" s="22">
        <v>2828983</v>
      </c>
      <c r="D58" s="22">
        <v>12053911</v>
      </c>
      <c r="E58" s="22">
        <v>11316373.960000001</v>
      </c>
      <c r="F58" s="33">
        <f t="shared" si="0"/>
        <v>0.93881346560464907</v>
      </c>
    </row>
    <row r="59" spans="2:6" x14ac:dyDescent="0.25">
      <c r="B59" s="21" t="s">
        <v>20</v>
      </c>
      <c r="C59" s="22">
        <v>1224575999</v>
      </c>
      <c r="D59" s="22">
        <v>102684884</v>
      </c>
      <c r="E59" s="22">
        <v>82030359.219999984</v>
      </c>
      <c r="F59" s="33">
        <f t="shared" si="0"/>
        <v>0.79885525526814627</v>
      </c>
    </row>
    <row r="60" spans="2:6" x14ac:dyDescent="0.25">
      <c r="B60" s="4" t="s">
        <v>8</v>
      </c>
      <c r="C60" s="5">
        <f>+C48+C39+C33+C20+C16+C6</f>
        <v>3586631072</v>
      </c>
      <c r="D60" s="5">
        <f>+D48+D39+D33+D20+D16+D6</f>
        <v>1958463768</v>
      </c>
      <c r="E60" s="5">
        <f>+E48+E39+E33+E20+E16+E6</f>
        <v>1771730023.5700006</v>
      </c>
      <c r="F60" s="35">
        <f t="shared" si="0"/>
        <v>0.90465294917317085</v>
      </c>
    </row>
    <row r="61" spans="2:6" x14ac:dyDescent="0.25">
      <c r="B61" s="1" t="s">
        <v>29</v>
      </c>
      <c r="C61" s="30"/>
      <c r="D61" s="30"/>
      <c r="E61" s="30"/>
    </row>
    <row r="62" spans="2:6" x14ac:dyDescent="0.25">
      <c r="B62" s="1" t="s">
        <v>31</v>
      </c>
      <c r="C62" s="30"/>
      <c r="D62" s="30"/>
      <c r="E62" s="30"/>
      <c r="F62" s="37"/>
    </row>
    <row r="63" spans="2:6" x14ac:dyDescent="0.25">
      <c r="C63" s="30"/>
      <c r="D63" s="30"/>
      <c r="E63" s="30"/>
    </row>
  </sheetData>
  <mergeCells count="1">
    <mergeCell ref="B2:F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0"/>
  <sheetViews>
    <sheetView showGridLines="0" zoomScaleNormal="100" workbookViewId="0"/>
  </sheetViews>
  <sheetFormatPr baseColWidth="10" defaultRowHeight="15" x14ac:dyDescent="0.25"/>
  <cols>
    <col min="1" max="1" width="2.7109375" style="1" customWidth="1"/>
    <col min="2" max="2" width="79.5703125" style="1" customWidth="1"/>
    <col min="3" max="4" width="12.7109375" style="1" bestFit="1" customWidth="1"/>
    <col min="5" max="5" width="14.7109375" style="1" customWidth="1"/>
    <col min="6" max="16384" width="11.42578125" style="1"/>
  </cols>
  <sheetData>
    <row r="2" spans="2:6" ht="81" customHeight="1" x14ac:dyDescent="0.25">
      <c r="B2" s="52" t="s">
        <v>30</v>
      </c>
      <c r="C2" s="52"/>
      <c r="D2" s="52"/>
      <c r="E2" s="52"/>
      <c r="F2" s="52"/>
    </row>
    <row r="4" spans="2:6" x14ac:dyDescent="0.25">
      <c r="B4" s="1" t="s">
        <v>27</v>
      </c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32</v>
      </c>
      <c r="F5" s="12" t="s">
        <v>10</v>
      </c>
    </row>
    <row r="6" spans="2:6" x14ac:dyDescent="0.25">
      <c r="B6" s="2" t="s">
        <v>0</v>
      </c>
      <c r="C6" s="3">
        <f>SUM(C7:C15)</f>
        <v>1085351000</v>
      </c>
      <c r="D6" s="3">
        <f>SUM(D7:D15)</f>
        <v>579512449</v>
      </c>
      <c r="E6" s="3">
        <f>SUM(E7:E15)</f>
        <v>579304187.21000051</v>
      </c>
      <c r="F6" s="31">
        <f t="shared" ref="F6:F30" si="0">IF(E6=0,"0%",+E6/D6)</f>
        <v>0.99964062585651292</v>
      </c>
    </row>
    <row r="7" spans="2:6" x14ac:dyDescent="0.25">
      <c r="B7" s="13" t="s">
        <v>11</v>
      </c>
      <c r="C7" s="14">
        <v>842891</v>
      </c>
      <c r="D7" s="14">
        <v>611306</v>
      </c>
      <c r="E7" s="14">
        <v>611261.22</v>
      </c>
      <c r="F7" s="38">
        <f t="shared" si="0"/>
        <v>0.99992674699741202</v>
      </c>
    </row>
    <row r="8" spans="2:6" x14ac:dyDescent="0.25">
      <c r="B8" s="15" t="s">
        <v>12</v>
      </c>
      <c r="C8" s="16">
        <v>198156</v>
      </c>
      <c r="D8" s="16">
        <v>142777</v>
      </c>
      <c r="E8" s="16">
        <v>142774.69</v>
      </c>
      <c r="F8" s="39">
        <f t="shared" si="0"/>
        <v>0.9999838209235381</v>
      </c>
    </row>
    <row r="9" spans="2:6" x14ac:dyDescent="0.25">
      <c r="B9" s="15" t="s">
        <v>13</v>
      </c>
      <c r="C9" s="16">
        <v>463129</v>
      </c>
      <c r="D9" s="16">
        <v>450561</v>
      </c>
      <c r="E9" s="16">
        <v>450556.62000000005</v>
      </c>
      <c r="F9" s="39">
        <f t="shared" si="0"/>
        <v>0.99999027878578051</v>
      </c>
    </row>
    <row r="10" spans="2:6" x14ac:dyDescent="0.25">
      <c r="B10" s="15" t="s">
        <v>14</v>
      </c>
      <c r="C10" s="16">
        <v>437071</v>
      </c>
      <c r="D10" s="16">
        <v>354490</v>
      </c>
      <c r="E10" s="16">
        <v>354205.56999999995</v>
      </c>
      <c r="F10" s="39">
        <f t="shared" si="0"/>
        <v>0.99919763604050871</v>
      </c>
    </row>
    <row r="11" spans="2:6" x14ac:dyDescent="0.25">
      <c r="B11" s="15" t="s">
        <v>15</v>
      </c>
      <c r="C11" s="16">
        <v>4074129</v>
      </c>
      <c r="D11" s="16">
        <v>3421419</v>
      </c>
      <c r="E11" s="16">
        <v>3409743.2899999996</v>
      </c>
      <c r="F11" s="39">
        <f t="shared" si="0"/>
        <v>0.99658746561002898</v>
      </c>
    </row>
    <row r="12" spans="2:6" x14ac:dyDescent="0.25">
      <c r="B12" s="15" t="s">
        <v>16</v>
      </c>
      <c r="C12" s="16">
        <v>176089</v>
      </c>
      <c r="D12" s="16">
        <v>83386</v>
      </c>
      <c r="E12" s="16">
        <v>83385.00999999998</v>
      </c>
      <c r="F12" s="39">
        <f t="shared" si="0"/>
        <v>0.99998812750341759</v>
      </c>
    </row>
    <row r="13" spans="2:6" x14ac:dyDescent="0.25">
      <c r="B13" s="15" t="s">
        <v>17</v>
      </c>
      <c r="C13" s="16">
        <v>158679</v>
      </c>
      <c r="D13" s="16">
        <v>292232</v>
      </c>
      <c r="E13" s="16">
        <v>292227.90999999997</v>
      </c>
      <c r="F13" s="39">
        <f t="shared" si="0"/>
        <v>0.99998600427057949</v>
      </c>
    </row>
    <row r="14" spans="2:6" x14ac:dyDescent="0.25">
      <c r="B14" s="15" t="s">
        <v>19</v>
      </c>
      <c r="C14" s="16">
        <v>1059115588</v>
      </c>
      <c r="D14" s="16">
        <v>558862114</v>
      </c>
      <c r="E14" s="16">
        <v>558670912.44000053</v>
      </c>
      <c r="F14" s="39">
        <f t="shared" si="0"/>
        <v>0.9996578734625059</v>
      </c>
    </row>
    <row r="15" spans="2:6" x14ac:dyDescent="0.25">
      <c r="B15" s="15" t="s">
        <v>20</v>
      </c>
      <c r="C15" s="16">
        <v>19885268</v>
      </c>
      <c r="D15" s="16">
        <v>15294164</v>
      </c>
      <c r="E15" s="16">
        <v>15289120.459999993</v>
      </c>
      <c r="F15" s="39">
        <f t="shared" si="0"/>
        <v>0.9996702310763762</v>
      </c>
    </row>
    <row r="16" spans="2:6" x14ac:dyDescent="0.25">
      <c r="B16" s="2" t="s">
        <v>1</v>
      </c>
      <c r="C16" s="3">
        <f>SUM(C17:C18)</f>
        <v>42671000</v>
      </c>
      <c r="D16" s="3">
        <f>SUM(D17:D18)</f>
        <v>51935755</v>
      </c>
      <c r="E16" s="3">
        <f>SUM(E17:E18)</f>
        <v>49801604.82</v>
      </c>
      <c r="F16" s="31">
        <f t="shared" si="0"/>
        <v>0.95890788186289</v>
      </c>
    </row>
    <row r="17" spans="2:6" x14ac:dyDescent="0.25">
      <c r="B17" s="13" t="s">
        <v>19</v>
      </c>
      <c r="C17" s="14">
        <v>46000</v>
      </c>
      <c r="D17" s="14">
        <v>24878</v>
      </c>
      <c r="E17" s="14">
        <v>24863.58</v>
      </c>
      <c r="F17" s="38">
        <f t="shared" si="0"/>
        <v>0.99942037141249307</v>
      </c>
    </row>
    <row r="18" spans="2:6" x14ac:dyDescent="0.25">
      <c r="B18" s="15" t="s">
        <v>20</v>
      </c>
      <c r="C18" s="16">
        <v>42625000</v>
      </c>
      <c r="D18" s="16">
        <v>51910877</v>
      </c>
      <c r="E18" s="16">
        <v>49776741.240000002</v>
      </c>
      <c r="F18" s="39">
        <f t="shared" si="0"/>
        <v>0.9588884664768812</v>
      </c>
    </row>
    <row r="19" spans="2:6" x14ac:dyDescent="0.25">
      <c r="B19" s="2" t="s">
        <v>2</v>
      </c>
      <c r="C19" s="3">
        <f>SUM(C20:C31)</f>
        <v>858000000</v>
      </c>
      <c r="D19" s="3">
        <f t="shared" ref="D19:E19" si="1">SUM(D20:D31)</f>
        <v>807504066</v>
      </c>
      <c r="E19" s="3">
        <f t="shared" si="1"/>
        <v>797576137.23000002</v>
      </c>
      <c r="F19" s="31">
        <f t="shared" si="0"/>
        <v>0.98770541327528127</v>
      </c>
    </row>
    <row r="20" spans="2:6" x14ac:dyDescent="0.25">
      <c r="B20" s="13" t="s">
        <v>11</v>
      </c>
      <c r="C20" s="14">
        <v>250113812</v>
      </c>
      <c r="D20" s="14">
        <v>238848203</v>
      </c>
      <c r="E20" s="14">
        <v>237781476.31</v>
      </c>
      <c r="F20" s="38">
        <f t="shared" si="0"/>
        <v>0.99553387182067266</v>
      </c>
    </row>
    <row r="21" spans="2:6" x14ac:dyDescent="0.25">
      <c r="B21" s="15" t="s">
        <v>12</v>
      </c>
      <c r="C21" s="16">
        <v>36417742</v>
      </c>
      <c r="D21" s="16">
        <v>49512040</v>
      </c>
      <c r="E21" s="16">
        <v>49429436.319999963</v>
      </c>
      <c r="F21" s="39">
        <f t="shared" si="0"/>
        <v>0.99833164458584145</v>
      </c>
    </row>
    <row r="22" spans="2:6" x14ac:dyDescent="0.25">
      <c r="B22" s="15" t="s">
        <v>13</v>
      </c>
      <c r="C22" s="16">
        <v>85243599</v>
      </c>
      <c r="D22" s="16">
        <v>109476634</v>
      </c>
      <c r="E22" s="16">
        <v>109245576.06999992</v>
      </c>
      <c r="F22" s="39">
        <f t="shared" si="0"/>
        <v>0.99788943154755672</v>
      </c>
    </row>
    <row r="23" spans="2:6" x14ac:dyDescent="0.25">
      <c r="B23" s="15" t="s">
        <v>14</v>
      </c>
      <c r="C23" s="16">
        <v>46280559</v>
      </c>
      <c r="D23" s="16">
        <v>48830050</v>
      </c>
      <c r="E23" s="16">
        <v>48269966.910000011</v>
      </c>
      <c r="F23" s="39">
        <f t="shared" si="0"/>
        <v>0.9885299505120313</v>
      </c>
    </row>
    <row r="24" spans="2:6" x14ac:dyDescent="0.25">
      <c r="B24" s="15" t="s">
        <v>15</v>
      </c>
      <c r="C24" s="16">
        <v>22139356</v>
      </c>
      <c r="D24" s="16">
        <v>10225472</v>
      </c>
      <c r="E24" s="16">
        <v>9835644.7599999979</v>
      </c>
      <c r="F24" s="39">
        <f t="shared" si="0"/>
        <v>0.96187684636953663</v>
      </c>
    </row>
    <row r="25" spans="2:6" x14ac:dyDescent="0.25">
      <c r="B25" s="15" t="s">
        <v>16</v>
      </c>
      <c r="C25" s="16">
        <v>51949200</v>
      </c>
      <c r="D25" s="16">
        <v>43631822</v>
      </c>
      <c r="E25" s="16">
        <v>43344103.959999993</v>
      </c>
      <c r="F25" s="39">
        <f t="shared" si="0"/>
        <v>0.99340577526191765</v>
      </c>
    </row>
    <row r="26" spans="2:6" x14ac:dyDescent="0.25">
      <c r="B26" s="15" t="s">
        <v>17</v>
      </c>
      <c r="C26" s="16">
        <v>14262020</v>
      </c>
      <c r="D26" s="16">
        <v>11690230</v>
      </c>
      <c r="E26" s="16">
        <v>11448752.810000001</v>
      </c>
      <c r="F26" s="39">
        <f t="shared" si="0"/>
        <v>0.97934367501751463</v>
      </c>
    </row>
    <row r="27" spans="2:6" x14ac:dyDescent="0.25">
      <c r="B27" s="15" t="s">
        <v>18</v>
      </c>
      <c r="C27" s="16">
        <v>16335576</v>
      </c>
      <c r="D27" s="16">
        <v>3330746</v>
      </c>
      <c r="E27" s="16">
        <v>3287687.92</v>
      </c>
      <c r="F27" s="39">
        <f t="shared" si="0"/>
        <v>0.98707254170687286</v>
      </c>
    </row>
    <row r="28" spans="2:6" x14ac:dyDescent="0.25">
      <c r="B28" s="15" t="s">
        <v>21</v>
      </c>
      <c r="C28" s="16">
        <v>3033753</v>
      </c>
      <c r="D28" s="16">
        <v>923656</v>
      </c>
      <c r="E28" s="16">
        <v>694443.6</v>
      </c>
      <c r="F28" s="39">
        <f t="shared" si="0"/>
        <v>0.75184224429874325</v>
      </c>
    </row>
    <row r="29" spans="2:6" x14ac:dyDescent="0.25">
      <c r="B29" s="15" t="s">
        <v>22</v>
      </c>
      <c r="C29" s="16">
        <v>2187333</v>
      </c>
      <c r="D29" s="16">
        <v>838123</v>
      </c>
      <c r="E29" s="16">
        <v>836400.62</v>
      </c>
      <c r="F29" s="39">
        <f t="shared" si="0"/>
        <v>0.99794495557334661</v>
      </c>
    </row>
    <row r="30" spans="2:6" x14ac:dyDescent="0.25">
      <c r="B30" s="15" t="s">
        <v>19</v>
      </c>
      <c r="C30" s="16">
        <v>119019149</v>
      </c>
      <c r="D30" s="16">
        <v>131722922</v>
      </c>
      <c r="E30" s="16">
        <v>127028568.31000011</v>
      </c>
      <c r="F30" s="39">
        <f t="shared" si="0"/>
        <v>0.96436190741350325</v>
      </c>
    </row>
    <row r="31" spans="2:6" x14ac:dyDescent="0.25">
      <c r="B31" s="17" t="s">
        <v>20</v>
      </c>
      <c r="C31" s="18">
        <v>211017901</v>
      </c>
      <c r="D31" s="18">
        <v>158474168</v>
      </c>
      <c r="E31" s="18">
        <v>156374079.64000002</v>
      </c>
      <c r="F31" s="40">
        <f t="shared" ref="F31:F58" si="2">IF(E31=0,"0%",+E31/D31)</f>
        <v>0.98674807139545928</v>
      </c>
    </row>
    <row r="32" spans="2:6" x14ac:dyDescent="0.25">
      <c r="B32" s="2" t="s">
        <v>3</v>
      </c>
      <c r="C32" s="3">
        <f>+SUM(C33:C36)</f>
        <v>0</v>
      </c>
      <c r="D32" s="3">
        <f t="shared" ref="D32:E32" si="3">+SUM(D33:D36)</f>
        <v>63541315</v>
      </c>
      <c r="E32" s="3">
        <f t="shared" si="3"/>
        <v>63541315</v>
      </c>
      <c r="F32" s="31">
        <f t="shared" si="2"/>
        <v>1</v>
      </c>
    </row>
    <row r="33" spans="2:6" x14ac:dyDescent="0.25">
      <c r="B33" s="13" t="s">
        <v>11</v>
      </c>
      <c r="C33" s="14">
        <v>0</v>
      </c>
      <c r="D33" s="14">
        <v>8199148</v>
      </c>
      <c r="E33" s="14">
        <v>8199148</v>
      </c>
      <c r="F33" s="38">
        <f t="shared" si="2"/>
        <v>1</v>
      </c>
    </row>
    <row r="34" spans="2:6" x14ac:dyDescent="0.25">
      <c r="B34" s="15" t="s">
        <v>14</v>
      </c>
      <c r="C34" s="16">
        <v>0</v>
      </c>
      <c r="D34" s="16">
        <v>53075812</v>
      </c>
      <c r="E34" s="16">
        <v>53075812</v>
      </c>
      <c r="F34" s="39">
        <f t="shared" si="2"/>
        <v>1</v>
      </c>
    </row>
    <row r="35" spans="2:6" x14ac:dyDescent="0.25">
      <c r="B35" s="15" t="s">
        <v>15</v>
      </c>
      <c r="C35" s="16">
        <v>0</v>
      </c>
      <c r="D35" s="16">
        <v>898420</v>
      </c>
      <c r="E35" s="16">
        <v>898420</v>
      </c>
      <c r="F35" s="39">
        <f t="shared" si="2"/>
        <v>1</v>
      </c>
    </row>
    <row r="36" spans="2:6" x14ac:dyDescent="0.25">
      <c r="B36" s="17" t="s">
        <v>19</v>
      </c>
      <c r="C36" s="18">
        <v>0</v>
      </c>
      <c r="D36" s="18">
        <v>1367935</v>
      </c>
      <c r="E36" s="18">
        <v>1367935</v>
      </c>
      <c r="F36" s="40">
        <f t="shared" si="2"/>
        <v>1</v>
      </c>
    </row>
    <row r="37" spans="2:6" x14ac:dyDescent="0.25">
      <c r="B37" s="2" t="s">
        <v>4</v>
      </c>
      <c r="C37" s="3">
        <f>+SUM(C38:C45)</f>
        <v>11225000</v>
      </c>
      <c r="D37" s="3">
        <f t="shared" ref="D37:E37" si="4">+SUM(D38:D45)</f>
        <v>63243239</v>
      </c>
      <c r="E37" s="3">
        <f t="shared" si="4"/>
        <v>62737809.259999998</v>
      </c>
      <c r="F37" s="31">
        <f t="shared" si="2"/>
        <v>0.99200816169456463</v>
      </c>
    </row>
    <row r="38" spans="2:6" x14ac:dyDescent="0.25">
      <c r="B38" s="13" t="s">
        <v>11</v>
      </c>
      <c r="C38" s="14">
        <v>777000</v>
      </c>
      <c r="D38" s="14">
        <v>27202280</v>
      </c>
      <c r="E38" s="14">
        <v>27177491</v>
      </c>
      <c r="F38" s="38">
        <f t="shared" si="2"/>
        <v>0.99908871609291572</v>
      </c>
    </row>
    <row r="39" spans="2:6" x14ac:dyDescent="0.25">
      <c r="B39" s="15" t="s">
        <v>12</v>
      </c>
      <c r="C39" s="16">
        <v>0</v>
      </c>
      <c r="D39" s="16">
        <v>802821</v>
      </c>
      <c r="E39" s="16">
        <v>802821</v>
      </c>
      <c r="F39" s="39">
        <f t="shared" si="2"/>
        <v>1</v>
      </c>
    </row>
    <row r="40" spans="2:6" x14ac:dyDescent="0.25">
      <c r="B40" s="15" t="s">
        <v>13</v>
      </c>
      <c r="C40" s="16">
        <v>0</v>
      </c>
      <c r="D40" s="16">
        <v>1569369</v>
      </c>
      <c r="E40" s="16">
        <v>1567997</v>
      </c>
      <c r="F40" s="39">
        <f t="shared" si="2"/>
        <v>0.99912576328447933</v>
      </c>
    </row>
    <row r="41" spans="2:6" x14ac:dyDescent="0.25">
      <c r="B41" s="15" t="s">
        <v>14</v>
      </c>
      <c r="C41" s="16">
        <v>0</v>
      </c>
      <c r="D41" s="16">
        <v>1340758</v>
      </c>
      <c r="E41" s="16">
        <v>1321969</v>
      </c>
      <c r="F41" s="39">
        <f t="shared" si="2"/>
        <v>0.98598628536991761</v>
      </c>
    </row>
    <row r="42" spans="2:6" x14ac:dyDescent="0.25">
      <c r="B42" s="15" t="s">
        <v>16</v>
      </c>
      <c r="C42" s="16">
        <v>0</v>
      </c>
      <c r="D42" s="16">
        <v>4349663</v>
      </c>
      <c r="E42" s="16">
        <v>4349663</v>
      </c>
      <c r="F42" s="39">
        <f t="shared" si="2"/>
        <v>1</v>
      </c>
    </row>
    <row r="43" spans="2:6" x14ac:dyDescent="0.25">
      <c r="B43" s="15" t="s">
        <v>17</v>
      </c>
      <c r="C43" s="16">
        <v>0</v>
      </c>
      <c r="D43" s="16">
        <v>12000</v>
      </c>
      <c r="E43" s="16">
        <v>4271.3999999999996</v>
      </c>
      <c r="F43" s="39">
        <f t="shared" si="2"/>
        <v>0.35594999999999999</v>
      </c>
    </row>
    <row r="44" spans="2:6" x14ac:dyDescent="0.25">
      <c r="B44" s="15" t="s">
        <v>19</v>
      </c>
      <c r="C44" s="16">
        <v>23000</v>
      </c>
      <c r="D44" s="16">
        <v>8936625</v>
      </c>
      <c r="E44" s="16">
        <v>8498567.8900000006</v>
      </c>
      <c r="F44" s="39">
        <f t="shared" si="2"/>
        <v>0.95098181808009186</v>
      </c>
    </row>
    <row r="45" spans="2:6" x14ac:dyDescent="0.25">
      <c r="B45" s="15" t="s">
        <v>20</v>
      </c>
      <c r="C45" s="16">
        <v>10425000</v>
      </c>
      <c r="D45" s="16">
        <v>19029723</v>
      </c>
      <c r="E45" s="16">
        <v>19015028.969999999</v>
      </c>
      <c r="F45" s="39">
        <f t="shared" si="2"/>
        <v>0.99922783794593328</v>
      </c>
    </row>
    <row r="46" spans="2:6" x14ac:dyDescent="0.25">
      <c r="B46" s="2" t="s">
        <v>5</v>
      </c>
      <c r="C46" s="3">
        <f>+SUM(C47:C57)</f>
        <v>895883712</v>
      </c>
      <c r="D46" s="3">
        <f t="shared" ref="D46:E46" si="5">+SUM(D47:D57)</f>
        <v>145021430</v>
      </c>
      <c r="E46" s="3">
        <f t="shared" si="5"/>
        <v>122254829.98999998</v>
      </c>
      <c r="F46" s="31">
        <f t="shared" si="2"/>
        <v>0.84301216716729366</v>
      </c>
    </row>
    <row r="47" spans="2:6" x14ac:dyDescent="0.25">
      <c r="B47" s="13" t="s">
        <v>11</v>
      </c>
      <c r="C47" s="14">
        <v>36020984</v>
      </c>
      <c r="D47" s="14">
        <v>461320</v>
      </c>
      <c r="E47" s="14">
        <v>443112.1</v>
      </c>
      <c r="F47" s="38">
        <f t="shared" si="2"/>
        <v>0.9605308679441602</v>
      </c>
    </row>
    <row r="48" spans="2:6" x14ac:dyDescent="0.25">
      <c r="B48" s="15" t="s">
        <v>12</v>
      </c>
      <c r="C48" s="16">
        <v>36142526</v>
      </c>
      <c r="D48" s="16">
        <v>22164459</v>
      </c>
      <c r="E48" s="16">
        <v>15738632.82</v>
      </c>
      <c r="F48" s="39">
        <f t="shared" si="2"/>
        <v>0.71008423079489558</v>
      </c>
    </row>
    <row r="49" spans="2:6" x14ac:dyDescent="0.25">
      <c r="B49" s="15" t="s">
        <v>13</v>
      </c>
      <c r="C49" s="16">
        <v>25000000</v>
      </c>
      <c r="D49" s="16">
        <v>5124</v>
      </c>
      <c r="E49" s="16">
        <v>5124</v>
      </c>
      <c r="F49" s="39">
        <f t="shared" si="2"/>
        <v>1</v>
      </c>
    </row>
    <row r="50" spans="2:6" x14ac:dyDescent="0.25">
      <c r="B50" s="15" t="s">
        <v>14</v>
      </c>
      <c r="C50" s="16">
        <v>25000000</v>
      </c>
      <c r="D50" s="16">
        <v>413729</v>
      </c>
      <c r="E50" s="16">
        <v>412836.18</v>
      </c>
      <c r="F50" s="39">
        <f t="shared" si="2"/>
        <v>0.9978420173591892</v>
      </c>
    </row>
    <row r="51" spans="2:6" x14ac:dyDescent="0.25">
      <c r="B51" s="15" t="s">
        <v>15</v>
      </c>
      <c r="C51" s="16">
        <v>15000000</v>
      </c>
      <c r="D51" s="16">
        <v>49736</v>
      </c>
      <c r="E51" s="16">
        <v>49736</v>
      </c>
      <c r="F51" s="39">
        <f t="shared" si="2"/>
        <v>1</v>
      </c>
    </row>
    <row r="52" spans="2:6" x14ac:dyDescent="0.25">
      <c r="B52" s="15" t="s">
        <v>16</v>
      </c>
      <c r="C52" s="16">
        <v>25000000</v>
      </c>
      <c r="D52" s="16">
        <v>7650</v>
      </c>
      <c r="E52" s="16">
        <v>7649.98</v>
      </c>
      <c r="F52" s="39">
        <f t="shared" si="2"/>
        <v>0.999997385620915</v>
      </c>
    </row>
    <row r="53" spans="2:6" x14ac:dyDescent="0.25">
      <c r="B53" s="15" t="s">
        <v>17</v>
      </c>
      <c r="C53" s="16">
        <v>0</v>
      </c>
      <c r="D53" s="16">
        <v>18408990</v>
      </c>
      <c r="E53" s="16">
        <v>18383518.259999998</v>
      </c>
      <c r="F53" s="39">
        <f t="shared" si="2"/>
        <v>0.99861634234143193</v>
      </c>
    </row>
    <row r="54" spans="2:6" x14ac:dyDescent="0.25">
      <c r="B54" s="15" t="s">
        <v>18</v>
      </c>
      <c r="C54" s="16">
        <v>0</v>
      </c>
      <c r="D54" s="16">
        <v>1230308</v>
      </c>
      <c r="E54" s="16">
        <v>12520</v>
      </c>
      <c r="F54" s="39">
        <f t="shared" si="2"/>
        <v>1.0176313573511673E-2</v>
      </c>
    </row>
    <row r="55" spans="2:6" x14ac:dyDescent="0.25">
      <c r="B55" s="15" t="s">
        <v>22</v>
      </c>
      <c r="C55" s="16">
        <v>10000000</v>
      </c>
      <c r="D55" s="16">
        <v>0</v>
      </c>
      <c r="E55" s="16">
        <v>0</v>
      </c>
      <c r="F55" s="39" t="str">
        <f t="shared" si="2"/>
        <v>0%</v>
      </c>
    </row>
    <row r="56" spans="2:6" x14ac:dyDescent="0.25">
      <c r="B56" s="15" t="s">
        <v>19</v>
      </c>
      <c r="C56" s="16">
        <v>0</v>
      </c>
      <c r="D56" s="16">
        <v>5919068</v>
      </c>
      <c r="E56" s="16">
        <v>5335523.83</v>
      </c>
      <c r="F56" s="39">
        <f t="shared" si="2"/>
        <v>0.90141282884400042</v>
      </c>
    </row>
    <row r="57" spans="2:6" x14ac:dyDescent="0.25">
      <c r="B57" s="15" t="s">
        <v>20</v>
      </c>
      <c r="C57" s="16">
        <v>723720202</v>
      </c>
      <c r="D57" s="16">
        <v>96361046</v>
      </c>
      <c r="E57" s="16">
        <v>81866176.819999978</v>
      </c>
      <c r="F57" s="39">
        <f t="shared" si="2"/>
        <v>0.84957750271826626</v>
      </c>
    </row>
    <row r="58" spans="2:6" x14ac:dyDescent="0.25">
      <c r="B58" s="4" t="s">
        <v>8</v>
      </c>
      <c r="C58" s="5">
        <f>+C46+C37+C32+C19+C16+C6</f>
        <v>2893130712</v>
      </c>
      <c r="D58" s="5">
        <f>+D46+D37+D32+D19+D16+D6</f>
        <v>1710758254</v>
      </c>
      <c r="E58" s="5">
        <f>+E46+E37+E32+E19+E16+E6</f>
        <v>1675215883.5100005</v>
      </c>
      <c r="F58" s="35">
        <f t="shared" si="2"/>
        <v>0.97922420049302916</v>
      </c>
    </row>
    <row r="59" spans="2:6" x14ac:dyDescent="0.25">
      <c r="B59" s="1" t="s">
        <v>29</v>
      </c>
      <c r="C59" s="11"/>
      <c r="D59" s="11"/>
      <c r="E59" s="11"/>
    </row>
    <row r="60" spans="2:6" x14ac:dyDescent="0.25">
      <c r="B60" s="1" t="s">
        <v>31</v>
      </c>
    </row>
  </sheetData>
  <mergeCells count="1">
    <mergeCell ref="B2:F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8"/>
  <sheetViews>
    <sheetView showGridLines="0" zoomScaleNormal="100" workbookViewId="0"/>
  </sheetViews>
  <sheetFormatPr baseColWidth="10" defaultRowHeight="15" x14ac:dyDescent="0.25"/>
  <cols>
    <col min="1" max="1" width="2.7109375" customWidth="1"/>
    <col min="2" max="2" width="82.5703125" customWidth="1"/>
    <col min="5" max="5" width="14.7109375" customWidth="1"/>
  </cols>
  <sheetData>
    <row r="2" spans="2:6" ht="52.5" customHeight="1" x14ac:dyDescent="0.25">
      <c r="B2" s="52" t="s">
        <v>30</v>
      </c>
      <c r="C2" s="52"/>
      <c r="D2" s="52"/>
      <c r="E2" s="52"/>
      <c r="F2" s="52"/>
    </row>
    <row r="4" spans="2:6" x14ac:dyDescent="0.25">
      <c r="B4" t="s">
        <v>26</v>
      </c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32</v>
      </c>
      <c r="F5" s="12" t="s">
        <v>10</v>
      </c>
    </row>
    <row r="6" spans="2:6" x14ac:dyDescent="0.25">
      <c r="B6" s="2" t="s">
        <v>0</v>
      </c>
      <c r="C6" s="3">
        <f>SUM(C7:C7)</f>
        <v>200000</v>
      </c>
      <c r="D6" s="3">
        <f>SUM(D7:D7)</f>
        <v>200000</v>
      </c>
      <c r="E6" s="3">
        <f>SUM(E7:E7)</f>
        <v>83930</v>
      </c>
      <c r="F6" s="6">
        <f t="shared" ref="F6:F36" si="0">E6/D6</f>
        <v>0.41965000000000002</v>
      </c>
    </row>
    <row r="7" spans="2:6" x14ac:dyDescent="0.25">
      <c r="B7" s="41" t="s">
        <v>20</v>
      </c>
      <c r="C7" s="14">
        <v>200000</v>
      </c>
      <c r="D7" s="14">
        <v>200000</v>
      </c>
      <c r="E7" s="14">
        <v>83930</v>
      </c>
      <c r="F7" s="25">
        <f t="shared" si="0"/>
        <v>0.41965000000000002</v>
      </c>
    </row>
    <row r="8" spans="2:6" x14ac:dyDescent="0.25">
      <c r="B8" s="2" t="s">
        <v>1</v>
      </c>
      <c r="C8" s="3">
        <f t="shared" ref="C8:D8" si="1">SUM(C9:C10)</f>
        <v>850000</v>
      </c>
      <c r="D8" s="3">
        <f t="shared" si="1"/>
        <v>850000</v>
      </c>
      <c r="E8" s="3">
        <f>SUM(E9:E10)</f>
        <v>503824.86</v>
      </c>
      <c r="F8" s="6">
        <f t="shared" si="0"/>
        <v>0.59273512941176465</v>
      </c>
    </row>
    <row r="9" spans="2:6" x14ac:dyDescent="0.25">
      <c r="B9" s="41" t="s">
        <v>11</v>
      </c>
      <c r="C9" s="14">
        <v>0</v>
      </c>
      <c r="D9" s="14">
        <v>0</v>
      </c>
      <c r="E9" s="14">
        <v>0</v>
      </c>
      <c r="F9" s="25" t="str">
        <f>IFERROR(E9/D9," ")</f>
        <v xml:space="preserve"> </v>
      </c>
    </row>
    <row r="10" spans="2:6" x14ac:dyDescent="0.25">
      <c r="B10" s="45" t="s">
        <v>19</v>
      </c>
      <c r="C10" s="18">
        <v>850000</v>
      </c>
      <c r="D10" s="18">
        <v>850000</v>
      </c>
      <c r="E10" s="18">
        <v>503824.86</v>
      </c>
      <c r="F10" s="27">
        <f t="shared" si="0"/>
        <v>0.59273512941176465</v>
      </c>
    </row>
    <row r="11" spans="2:6" x14ac:dyDescent="0.25">
      <c r="B11" s="2" t="s">
        <v>2</v>
      </c>
      <c r="C11" s="3">
        <f>+SUM(C12:C23)</f>
        <v>55553676</v>
      </c>
      <c r="D11" s="3">
        <f t="shared" ref="D11:E11" si="2">+SUM(D12:D23)</f>
        <v>89880950</v>
      </c>
      <c r="E11" s="3">
        <f t="shared" si="2"/>
        <v>78032495.549999997</v>
      </c>
      <c r="F11" s="6">
        <f t="shared" si="0"/>
        <v>0.86817613242850677</v>
      </c>
    </row>
    <row r="12" spans="2:6" x14ac:dyDescent="0.25">
      <c r="B12" s="13" t="s">
        <v>11</v>
      </c>
      <c r="C12" s="14">
        <v>6000</v>
      </c>
      <c r="D12" s="14">
        <v>324143</v>
      </c>
      <c r="E12" s="14">
        <v>137670.28</v>
      </c>
      <c r="F12" s="25">
        <f t="shared" si="0"/>
        <v>0.42472081766380887</v>
      </c>
    </row>
    <row r="13" spans="2:6" x14ac:dyDescent="0.25">
      <c r="B13" s="15" t="s">
        <v>12</v>
      </c>
      <c r="C13" s="16">
        <v>7500</v>
      </c>
      <c r="D13" s="16">
        <v>183248</v>
      </c>
      <c r="E13" s="16">
        <v>29148</v>
      </c>
      <c r="F13" s="26">
        <f t="shared" si="0"/>
        <v>0.15906312756483018</v>
      </c>
    </row>
    <row r="14" spans="2:6" x14ac:dyDescent="0.25">
      <c r="B14" s="15" t="s">
        <v>13</v>
      </c>
      <c r="C14" s="16">
        <v>4500</v>
      </c>
      <c r="D14" s="16">
        <v>4994333</v>
      </c>
      <c r="E14" s="16">
        <v>4843980.51</v>
      </c>
      <c r="F14" s="26">
        <f t="shared" si="0"/>
        <v>0.9698953814253074</v>
      </c>
    </row>
    <row r="15" spans="2:6" x14ac:dyDescent="0.25">
      <c r="B15" s="15" t="s">
        <v>14</v>
      </c>
      <c r="C15" s="16">
        <v>6000</v>
      </c>
      <c r="D15" s="16">
        <v>12089920</v>
      </c>
      <c r="E15" s="16">
        <v>10310405.170000002</v>
      </c>
      <c r="F15" s="26">
        <f t="shared" si="0"/>
        <v>0.85281004092665635</v>
      </c>
    </row>
    <row r="16" spans="2:6" x14ac:dyDescent="0.25">
      <c r="B16" s="15" t="s">
        <v>15</v>
      </c>
      <c r="C16" s="16">
        <v>4500</v>
      </c>
      <c r="D16" s="16">
        <v>196510</v>
      </c>
      <c r="E16" s="16">
        <v>30074</v>
      </c>
      <c r="F16" s="26">
        <f t="shared" si="0"/>
        <v>0.15304055773243092</v>
      </c>
    </row>
    <row r="17" spans="2:6" x14ac:dyDescent="0.25">
      <c r="B17" s="15" t="s">
        <v>16</v>
      </c>
      <c r="C17" s="16">
        <v>4500</v>
      </c>
      <c r="D17" s="16">
        <v>15304</v>
      </c>
      <c r="E17" s="16">
        <v>13304</v>
      </c>
      <c r="F17" s="26">
        <f t="shared" si="0"/>
        <v>0.86931521170935699</v>
      </c>
    </row>
    <row r="18" spans="2:6" x14ac:dyDescent="0.25">
      <c r="B18" s="15" t="s">
        <v>17</v>
      </c>
      <c r="C18" s="16">
        <v>3000</v>
      </c>
      <c r="D18" s="16">
        <v>98833</v>
      </c>
      <c r="E18" s="16">
        <v>97333</v>
      </c>
      <c r="F18" s="26">
        <f t="shared" si="0"/>
        <v>0.98482288304513677</v>
      </c>
    </row>
    <row r="19" spans="2:6" x14ac:dyDescent="0.25">
      <c r="B19" s="15" t="s">
        <v>18</v>
      </c>
      <c r="C19" s="16">
        <v>0</v>
      </c>
      <c r="D19" s="16">
        <v>429</v>
      </c>
      <c r="E19" s="16">
        <v>428.96</v>
      </c>
      <c r="F19" s="26">
        <f t="shared" si="0"/>
        <v>0.99990675990675981</v>
      </c>
    </row>
    <row r="20" spans="2:6" x14ac:dyDescent="0.25">
      <c r="B20" s="15" t="s">
        <v>21</v>
      </c>
      <c r="C20" s="16">
        <v>1500</v>
      </c>
      <c r="D20" s="16">
        <v>26500</v>
      </c>
      <c r="E20" s="16">
        <v>25500</v>
      </c>
      <c r="F20" s="26">
        <f t="shared" si="0"/>
        <v>0.96226415094339623</v>
      </c>
    </row>
    <row r="21" spans="2:6" x14ac:dyDescent="0.25">
      <c r="B21" s="15" t="s">
        <v>22</v>
      </c>
      <c r="C21" s="16">
        <v>3000</v>
      </c>
      <c r="D21" s="16">
        <v>8500</v>
      </c>
      <c r="E21" s="16">
        <v>6498</v>
      </c>
      <c r="F21" s="26">
        <f t="shared" si="0"/>
        <v>0.76447058823529412</v>
      </c>
    </row>
    <row r="22" spans="2:6" x14ac:dyDescent="0.25">
      <c r="B22" s="15" t="s">
        <v>19</v>
      </c>
      <c r="C22" s="16">
        <v>14855545</v>
      </c>
      <c r="D22" s="16">
        <v>32628334</v>
      </c>
      <c r="E22" s="16">
        <v>29319424.190000001</v>
      </c>
      <c r="F22" s="26">
        <f t="shared" si="0"/>
        <v>0.89858784055600271</v>
      </c>
    </row>
    <row r="23" spans="2:6" x14ac:dyDescent="0.25">
      <c r="B23" s="17" t="s">
        <v>20</v>
      </c>
      <c r="C23" s="18">
        <v>40657631</v>
      </c>
      <c r="D23" s="18">
        <v>39314896</v>
      </c>
      <c r="E23" s="18">
        <v>33218729.439999994</v>
      </c>
      <c r="F23" s="27">
        <f t="shared" si="0"/>
        <v>0.84494003087277636</v>
      </c>
    </row>
    <row r="24" spans="2:6" x14ac:dyDescent="0.25">
      <c r="B24" s="2" t="s">
        <v>23</v>
      </c>
      <c r="C24" s="3">
        <f>SUM(C25:C26)</f>
        <v>0</v>
      </c>
      <c r="D24" s="3">
        <f t="shared" ref="D24:E24" si="3">SUM(D25:D26)</f>
        <v>7514545</v>
      </c>
      <c r="E24" s="3">
        <f t="shared" si="3"/>
        <v>7501871.1799999997</v>
      </c>
      <c r="F24" s="6">
        <f t="shared" ref="F24:F26" si="4">E24/D24</f>
        <v>0.99831342815832491</v>
      </c>
    </row>
    <row r="25" spans="2:6" x14ac:dyDescent="0.25">
      <c r="B25" s="41" t="s">
        <v>14</v>
      </c>
      <c r="C25" s="14">
        <v>0</v>
      </c>
      <c r="D25" s="14">
        <v>1333508</v>
      </c>
      <c r="E25" s="14">
        <v>1333508</v>
      </c>
      <c r="F25" s="25">
        <f t="shared" si="4"/>
        <v>1</v>
      </c>
    </row>
    <row r="26" spans="2:6" x14ac:dyDescent="0.25">
      <c r="B26" s="45" t="s">
        <v>19</v>
      </c>
      <c r="C26" s="18">
        <v>0</v>
      </c>
      <c r="D26" s="18">
        <v>6181037</v>
      </c>
      <c r="E26" s="18">
        <v>6168363.1799999997</v>
      </c>
      <c r="F26" s="27">
        <f t="shared" si="4"/>
        <v>0.99794956412653735</v>
      </c>
    </row>
    <row r="27" spans="2:6" x14ac:dyDescent="0.25">
      <c r="B27" s="2" t="s">
        <v>4</v>
      </c>
      <c r="C27" s="3">
        <f>+SUM(C28:C30)</f>
        <v>2898783</v>
      </c>
      <c r="D27" s="3">
        <f>+SUM(D28:D30)</f>
        <v>4768958</v>
      </c>
      <c r="E27" s="3">
        <f>+SUM(E28:E30)</f>
        <v>4089143.5299999993</v>
      </c>
      <c r="F27" s="6">
        <f t="shared" si="0"/>
        <v>0.8574501033559111</v>
      </c>
    </row>
    <row r="28" spans="2:6" x14ac:dyDescent="0.25">
      <c r="B28" s="13" t="s">
        <v>14</v>
      </c>
      <c r="C28" s="14">
        <v>0</v>
      </c>
      <c r="D28" s="14">
        <v>1888987</v>
      </c>
      <c r="E28" s="14">
        <v>1597627</v>
      </c>
      <c r="F28" s="25">
        <f t="shared" si="0"/>
        <v>0.84575859971508538</v>
      </c>
    </row>
    <row r="29" spans="2:6" x14ac:dyDescent="0.25">
      <c r="B29" s="46" t="s">
        <v>19</v>
      </c>
      <c r="C29" s="47">
        <v>2605453</v>
      </c>
      <c r="D29" s="47">
        <v>2602659</v>
      </c>
      <c r="E29" s="47">
        <v>2491516.5299999993</v>
      </c>
      <c r="F29" s="48">
        <f t="shared" si="0"/>
        <v>0.95729656862462553</v>
      </c>
    </row>
    <row r="30" spans="2:6" x14ac:dyDescent="0.25">
      <c r="B30" s="15" t="s">
        <v>20</v>
      </c>
      <c r="C30" s="16">
        <v>293330</v>
      </c>
      <c r="D30" s="16">
        <v>277312</v>
      </c>
      <c r="E30" s="16">
        <v>0</v>
      </c>
      <c r="F30" s="26">
        <f t="shared" si="0"/>
        <v>0</v>
      </c>
    </row>
    <row r="31" spans="2:6" x14ac:dyDescent="0.25">
      <c r="B31" s="2" t="s">
        <v>5</v>
      </c>
      <c r="C31" s="3">
        <f>+SUM(C32:C35)</f>
        <v>3283023</v>
      </c>
      <c r="D31" s="3">
        <f>+SUM(D32:D35)</f>
        <v>6555282</v>
      </c>
      <c r="E31" s="3">
        <f>+SUM(E32:E35)</f>
        <v>6183699.1100000003</v>
      </c>
      <c r="F31" s="6">
        <f t="shared" si="0"/>
        <v>0.94331549886030841</v>
      </c>
    </row>
    <row r="32" spans="2:6" x14ac:dyDescent="0.25">
      <c r="B32" s="13" t="s">
        <v>12</v>
      </c>
      <c r="C32" s="14">
        <v>0</v>
      </c>
      <c r="D32" s="14">
        <v>35000</v>
      </c>
      <c r="E32" s="14">
        <v>23254.080000000002</v>
      </c>
      <c r="F32" s="25">
        <f t="shared" si="0"/>
        <v>0.66440228571428572</v>
      </c>
    </row>
    <row r="33" spans="2:6" x14ac:dyDescent="0.25">
      <c r="B33" s="15" t="s">
        <v>17</v>
      </c>
      <c r="C33" s="16">
        <v>0</v>
      </c>
      <c r="D33" s="16">
        <v>15413</v>
      </c>
      <c r="E33" s="16">
        <v>15412.5</v>
      </c>
      <c r="F33" s="26">
        <f t="shared" si="0"/>
        <v>0.99996755985207297</v>
      </c>
    </row>
    <row r="34" spans="2:6" x14ac:dyDescent="0.25">
      <c r="B34" s="15" t="s">
        <v>19</v>
      </c>
      <c r="C34" s="16">
        <v>2828983</v>
      </c>
      <c r="D34" s="16">
        <v>6134843</v>
      </c>
      <c r="E34" s="16">
        <v>5980850.1299999999</v>
      </c>
      <c r="F34" s="26">
        <f t="shared" si="0"/>
        <v>0.97489864532800596</v>
      </c>
    </row>
    <row r="35" spans="2:6" x14ac:dyDescent="0.25">
      <c r="B35" s="15" t="s">
        <v>20</v>
      </c>
      <c r="C35" s="16">
        <v>454040</v>
      </c>
      <c r="D35" s="16">
        <v>370026</v>
      </c>
      <c r="E35" s="16">
        <v>164182.40000000002</v>
      </c>
      <c r="F35" s="26">
        <f t="shared" si="0"/>
        <v>0.44370503694335001</v>
      </c>
    </row>
    <row r="36" spans="2:6" x14ac:dyDescent="0.25">
      <c r="B36" s="4" t="s">
        <v>8</v>
      </c>
      <c r="C36" s="5">
        <f>+C31+C27+C11+C8+C6+C24</f>
        <v>62785482</v>
      </c>
      <c r="D36" s="5">
        <f t="shared" ref="D36:E36" si="5">+D31+D27+D11+D8+D6+D24</f>
        <v>109769735</v>
      </c>
      <c r="E36" s="5">
        <f t="shared" si="5"/>
        <v>96394964.229999989</v>
      </c>
      <c r="F36" s="7">
        <f t="shared" si="0"/>
        <v>0.87815611680214034</v>
      </c>
    </row>
    <row r="37" spans="2:6" x14ac:dyDescent="0.25">
      <c r="B37" s="1" t="s">
        <v>29</v>
      </c>
    </row>
    <row r="38" spans="2:6" x14ac:dyDescent="0.25">
      <c r="B38" s="1" t="s">
        <v>31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2"/>
  <sheetViews>
    <sheetView showGridLines="0" zoomScaleNormal="100" workbookViewId="0"/>
  </sheetViews>
  <sheetFormatPr baseColWidth="10" defaultRowHeight="15" x14ac:dyDescent="0.25"/>
  <cols>
    <col min="1" max="1" width="2.7109375" customWidth="1"/>
    <col min="2" max="2" width="68.140625" customWidth="1"/>
    <col min="5" max="5" width="14.7109375" customWidth="1"/>
  </cols>
  <sheetData>
    <row r="2" spans="2:6" ht="70.5" customHeight="1" x14ac:dyDescent="0.25">
      <c r="B2" s="52" t="s">
        <v>30</v>
      </c>
      <c r="C2" s="52"/>
      <c r="D2" s="52"/>
      <c r="E2" s="52"/>
      <c r="F2" s="52"/>
    </row>
    <row r="4" spans="2:6" x14ac:dyDescent="0.25">
      <c r="B4" t="s">
        <v>25</v>
      </c>
    </row>
    <row r="5" spans="2:6" ht="45" customHeight="1" x14ac:dyDescent="0.25">
      <c r="B5" s="8" t="s">
        <v>9</v>
      </c>
      <c r="C5" s="8" t="s">
        <v>6</v>
      </c>
      <c r="D5" s="8" t="s">
        <v>7</v>
      </c>
      <c r="E5" s="12" t="s">
        <v>32</v>
      </c>
      <c r="F5" s="12" t="s">
        <v>10</v>
      </c>
    </row>
    <row r="6" spans="2:6" x14ac:dyDescent="0.25">
      <c r="B6" s="2" t="s">
        <v>23</v>
      </c>
      <c r="C6" s="3">
        <f>+SUM(C7)</f>
        <v>130313121</v>
      </c>
      <c r="D6" s="3">
        <f t="shared" ref="D6:E6" si="0">+SUM(D7)</f>
        <v>130313121</v>
      </c>
      <c r="E6" s="3">
        <f t="shared" si="0"/>
        <v>0</v>
      </c>
      <c r="F6" s="6">
        <f>E6/D6</f>
        <v>0</v>
      </c>
    </row>
    <row r="7" spans="2:6" x14ac:dyDescent="0.25">
      <c r="B7" s="13" t="s">
        <v>17</v>
      </c>
      <c r="C7" s="14">
        <v>130313121</v>
      </c>
      <c r="D7" s="14">
        <v>130313121</v>
      </c>
      <c r="E7" s="14">
        <v>0</v>
      </c>
      <c r="F7" s="42">
        <f>E7/D7</f>
        <v>0</v>
      </c>
    </row>
    <row r="8" spans="2:6" x14ac:dyDescent="0.25">
      <c r="B8" s="2" t="s">
        <v>5</v>
      </c>
      <c r="C8" s="3">
        <f>+SUM(C9)</f>
        <v>500401757</v>
      </c>
      <c r="D8" s="3">
        <f t="shared" ref="D8" si="1">+SUM(D9)</f>
        <v>5953812</v>
      </c>
      <c r="E8" s="3">
        <f t="shared" ref="E8" si="2">+SUM(E9)</f>
        <v>0</v>
      </c>
      <c r="F8" s="6">
        <f>E8/D8</f>
        <v>0</v>
      </c>
    </row>
    <row r="9" spans="2:6" x14ac:dyDescent="0.25">
      <c r="B9" s="17" t="s">
        <v>20</v>
      </c>
      <c r="C9" s="18">
        <v>500401757</v>
      </c>
      <c r="D9" s="18">
        <v>5953812</v>
      </c>
      <c r="E9" s="18">
        <v>0</v>
      </c>
      <c r="F9" s="43">
        <f>E9/D9</f>
        <v>0</v>
      </c>
    </row>
    <row r="10" spans="2:6" x14ac:dyDescent="0.25">
      <c r="B10" s="4" t="s">
        <v>8</v>
      </c>
      <c r="C10" s="5">
        <f>+C8+C6</f>
        <v>630714878</v>
      </c>
      <c r="D10" s="5">
        <f t="shared" ref="D10:E10" si="3">+D8+D6</f>
        <v>136266933</v>
      </c>
      <c r="E10" s="5">
        <f t="shared" si="3"/>
        <v>0</v>
      </c>
      <c r="F10" s="7">
        <f>E10/D10</f>
        <v>0</v>
      </c>
    </row>
    <row r="11" spans="2:6" x14ac:dyDescent="0.25">
      <c r="B11" s="1" t="s">
        <v>29</v>
      </c>
    </row>
    <row r="12" spans="2:6" x14ac:dyDescent="0.25">
      <c r="B12" s="1" t="s">
        <v>31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3"/>
  <sheetViews>
    <sheetView showGridLines="0" tabSelected="1" zoomScaleNormal="100" workbookViewId="0"/>
  </sheetViews>
  <sheetFormatPr baseColWidth="10" defaultRowHeight="15" x14ac:dyDescent="0.25"/>
  <cols>
    <col min="1" max="1" width="2.7109375" customWidth="1"/>
    <col min="2" max="2" width="85.28515625" bestFit="1" customWidth="1"/>
    <col min="5" max="5" width="14.7109375" customWidth="1"/>
  </cols>
  <sheetData>
    <row r="2" spans="2:6" ht="60" customHeight="1" x14ac:dyDescent="0.25">
      <c r="B2" s="52" t="s">
        <v>30</v>
      </c>
      <c r="C2" s="52"/>
      <c r="D2" s="52"/>
      <c r="E2" s="52"/>
      <c r="F2" s="52"/>
    </row>
    <row r="4" spans="2:6" x14ac:dyDescent="0.25">
      <c r="B4" t="s">
        <v>24</v>
      </c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32</v>
      </c>
      <c r="F5" s="12" t="s">
        <v>10</v>
      </c>
    </row>
    <row r="6" spans="2:6" x14ac:dyDescent="0.25">
      <c r="B6" s="2" t="s">
        <v>2</v>
      </c>
      <c r="C6" s="3">
        <f>SUM(C7:C8)</f>
        <v>0</v>
      </c>
      <c r="D6" s="3">
        <f>SUM(D7:D8)</f>
        <v>950983</v>
      </c>
      <c r="E6" s="3">
        <f>SUM(E7:E8)</f>
        <v>103763.32999999999</v>
      </c>
      <c r="F6" s="6">
        <f t="shared" ref="F6:F11" si="0">E6/D6</f>
        <v>0.10911165604432464</v>
      </c>
    </row>
    <row r="7" spans="2:6" x14ac:dyDescent="0.25">
      <c r="B7" s="28" t="s">
        <v>13</v>
      </c>
      <c r="C7" s="14">
        <v>0</v>
      </c>
      <c r="D7" s="14">
        <v>27750</v>
      </c>
      <c r="E7" s="14">
        <v>27750</v>
      </c>
      <c r="F7" s="25">
        <f t="shared" si="0"/>
        <v>1</v>
      </c>
    </row>
    <row r="8" spans="2:6" x14ac:dyDescent="0.25">
      <c r="B8" s="29" t="s">
        <v>20</v>
      </c>
      <c r="C8" s="16">
        <v>0</v>
      </c>
      <c r="D8" s="16">
        <v>923233</v>
      </c>
      <c r="E8" s="16">
        <v>76013.329999999987</v>
      </c>
      <c r="F8" s="26">
        <f t="shared" si="0"/>
        <v>8.2333852884374781E-2</v>
      </c>
    </row>
    <row r="9" spans="2:6" x14ac:dyDescent="0.25">
      <c r="B9" s="2" t="s">
        <v>5</v>
      </c>
      <c r="C9" s="3">
        <f>SUM(C10:C10)</f>
        <v>0</v>
      </c>
      <c r="D9" s="3">
        <f>SUM(D10:D10)</f>
        <v>717863</v>
      </c>
      <c r="E9" s="3">
        <f>SUM(E10:E10)</f>
        <v>15412.5</v>
      </c>
      <c r="F9" s="6">
        <f t="shared" si="0"/>
        <v>2.1469974075833412E-2</v>
      </c>
    </row>
    <row r="10" spans="2:6" x14ac:dyDescent="0.25">
      <c r="B10" s="28" t="s">
        <v>17</v>
      </c>
      <c r="C10" s="14">
        <v>0</v>
      </c>
      <c r="D10" s="14">
        <v>717863</v>
      </c>
      <c r="E10" s="14">
        <v>15412.5</v>
      </c>
      <c r="F10" s="25">
        <f t="shared" si="0"/>
        <v>2.1469974075833412E-2</v>
      </c>
    </row>
    <row r="11" spans="2:6" x14ac:dyDescent="0.25">
      <c r="B11" s="4" t="s">
        <v>8</v>
      </c>
      <c r="C11" s="5">
        <f>+C9+C6</f>
        <v>0</v>
      </c>
      <c r="D11" s="5">
        <f>+D9+D6</f>
        <v>1668846</v>
      </c>
      <c r="E11" s="5">
        <f>+E9+E6</f>
        <v>119175.82999999999</v>
      </c>
      <c r="F11" s="44">
        <f t="shared" si="0"/>
        <v>7.1412119512525421E-2</v>
      </c>
    </row>
    <row r="12" spans="2:6" x14ac:dyDescent="0.25">
      <c r="B12" s="1" t="s">
        <v>29</v>
      </c>
    </row>
    <row r="13" spans="2:6" x14ac:dyDescent="0.25">
      <c r="B13" s="1" t="s">
        <v>31</v>
      </c>
    </row>
  </sheetData>
  <mergeCells count="1">
    <mergeCell ref="B2:F2"/>
  </mergeCells>
  <pageMargins left="0.7" right="0.7" top="0.75" bottom="0.75" header="0.3" footer="0.3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TODA FUENTE</vt:lpstr>
      <vt:lpstr>RO</vt:lpstr>
      <vt:lpstr>RDR</vt:lpstr>
      <vt:lpstr>ROOC</vt:lpstr>
      <vt:lpstr>DYT</vt:lpstr>
      <vt:lpstr>DYT!Área_de_impresión</vt:lpstr>
      <vt:lpstr>RDR!Área_de_impresión</vt:lpstr>
      <vt:lpstr>RO!Área_de_impresión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2014-05-15T18:09:35Z</cp:lastPrinted>
  <dcterms:created xsi:type="dcterms:W3CDTF">2013-07-12T22:51:31Z</dcterms:created>
  <dcterms:modified xsi:type="dcterms:W3CDTF">2017-01-11T17:40:40Z</dcterms:modified>
</cp:coreProperties>
</file>