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pR_Pliego 2017\04_Abril - Ok\"/>
    </mc:Choice>
  </mc:AlternateContent>
  <bookViews>
    <workbookView xWindow="120" yWindow="135" windowWidth="18915" windowHeight="11310" activeTab="4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state="hidden" r:id="rId6"/>
  </sheets>
  <definedNames>
    <definedName name="_xlnm.Print_Area" localSheetId="4">DYT!$B$2:$F$29</definedName>
    <definedName name="_xlnm.Print_Area" localSheetId="5">RD!$B$2:$F$9</definedName>
    <definedName name="_xlnm.Print_Area" localSheetId="2">RDR!$B$2:$F$40</definedName>
    <definedName name="_xlnm.Print_Area" localSheetId="1">RO!$B$2:$F$60</definedName>
    <definedName name="_xlnm.Print_Area" localSheetId="3">ROOC!$B$2:$F$11</definedName>
    <definedName name="_xlnm.Print_Area" localSheetId="0">'TODA FUENTE'!$B$2:$F$60</definedName>
  </definedNames>
  <calcPr calcId="152511"/>
</workbook>
</file>

<file path=xl/calcChain.xml><?xml version="1.0" encoding="utf-8"?>
<calcChain xmlns="http://schemas.openxmlformats.org/spreadsheetml/2006/main">
  <c r="F56" i="2" l="1"/>
  <c r="F10" i="3"/>
  <c r="F13" i="3"/>
  <c r="F13" i="5"/>
  <c r="F12" i="5"/>
  <c r="F11" i="5"/>
  <c r="F28" i="5"/>
  <c r="E28" i="5"/>
  <c r="D28" i="5"/>
  <c r="C28" i="5"/>
  <c r="F23" i="5"/>
  <c r="E8" i="5"/>
  <c r="D8" i="5"/>
  <c r="C8" i="5"/>
  <c r="D6" i="5"/>
  <c r="C6" i="5"/>
  <c r="E6" i="5"/>
  <c r="F8" i="3"/>
  <c r="C12" i="3"/>
  <c r="D12" i="3"/>
  <c r="E12" i="3"/>
  <c r="F21" i="2"/>
  <c r="F50" i="1"/>
  <c r="F21" i="1"/>
  <c r="E6" i="4" l="1"/>
  <c r="D6" i="4"/>
  <c r="C6" i="4"/>
  <c r="E28" i="3"/>
  <c r="D28" i="3"/>
  <c r="C28" i="3"/>
  <c r="E20" i="5" l="1"/>
  <c r="D20" i="5"/>
  <c r="C20" i="5"/>
  <c r="F27" i="5"/>
  <c r="F26" i="5"/>
  <c r="F25" i="5"/>
  <c r="F24" i="5"/>
  <c r="F22" i="5"/>
  <c r="F19" i="5"/>
  <c r="F18" i="5"/>
  <c r="F17" i="5"/>
  <c r="F16" i="5"/>
  <c r="F15" i="5"/>
  <c r="F14" i="5"/>
  <c r="F10" i="5"/>
  <c r="F9" i="5"/>
  <c r="F8" i="5"/>
  <c r="F36" i="3"/>
  <c r="F35" i="3"/>
  <c r="F20" i="3"/>
  <c r="F14" i="3"/>
  <c r="E6" i="3"/>
  <c r="D6" i="3"/>
  <c r="C6" i="3"/>
  <c r="F11" i="3"/>
  <c r="F9" i="3"/>
  <c r="F11" i="2"/>
  <c r="F10" i="2"/>
  <c r="F9" i="2"/>
  <c r="C38" i="1"/>
  <c r="D38" i="1"/>
  <c r="E38" i="1"/>
  <c r="F12" i="1"/>
  <c r="F11" i="1"/>
  <c r="F10" i="1"/>
  <c r="F9" i="1"/>
  <c r="F7" i="4" l="1"/>
  <c r="F32" i="3"/>
  <c r="F29" i="3"/>
  <c r="F51" i="2"/>
  <c r="F52" i="1"/>
  <c r="E36" i="1"/>
  <c r="D36" i="1"/>
  <c r="C36" i="1"/>
  <c r="E8" i="6" l="1"/>
  <c r="D8" i="6"/>
  <c r="C8" i="6"/>
  <c r="F7" i="6"/>
  <c r="E6" i="6"/>
  <c r="D6" i="6"/>
  <c r="C6" i="6"/>
  <c r="C46" i="2"/>
  <c r="C59" i="2" s="1"/>
  <c r="F42" i="2"/>
  <c r="D46" i="2"/>
  <c r="D59" i="2" s="1"/>
  <c r="F31" i="2"/>
  <c r="C36" i="2"/>
  <c r="D36" i="2"/>
  <c r="F6" i="6" l="1"/>
  <c r="F8" i="6"/>
  <c r="F58" i="2"/>
  <c r="F57" i="2"/>
  <c r="F55" i="2"/>
  <c r="F54" i="2"/>
  <c r="F53" i="2"/>
  <c r="F52" i="2"/>
  <c r="F50" i="2"/>
  <c r="F49" i="2"/>
  <c r="F48" i="2"/>
  <c r="F47" i="2"/>
  <c r="F45" i="2"/>
  <c r="F44" i="2"/>
  <c r="F43" i="2"/>
  <c r="F41" i="2"/>
  <c r="F40" i="2"/>
  <c r="F39" i="2"/>
  <c r="F37" i="2"/>
  <c r="F35" i="2"/>
  <c r="F34" i="2"/>
  <c r="F33" i="2"/>
  <c r="F32" i="2"/>
  <c r="F30" i="2"/>
  <c r="F29" i="2"/>
  <c r="F28" i="2"/>
  <c r="F27" i="2"/>
  <c r="F26" i="2"/>
  <c r="F25" i="2"/>
  <c r="F24" i="2"/>
  <c r="F22" i="2"/>
  <c r="F20" i="2"/>
  <c r="F18" i="2"/>
  <c r="F17" i="2"/>
  <c r="F16" i="2"/>
  <c r="F15" i="2"/>
  <c r="F14" i="2"/>
  <c r="F13" i="2"/>
  <c r="F12" i="2"/>
  <c r="F8" i="2"/>
  <c r="F7" i="2"/>
  <c r="F58" i="1"/>
  <c r="F56" i="1"/>
  <c r="F55" i="1"/>
  <c r="F54" i="1"/>
  <c r="F53" i="1"/>
  <c r="F51" i="1"/>
  <c r="F49" i="1"/>
  <c r="F48" i="1"/>
  <c r="F47" i="1"/>
  <c r="F45" i="1"/>
  <c r="F44" i="1"/>
  <c r="F43" i="1"/>
  <c r="F42" i="1"/>
  <c r="F41" i="1"/>
  <c r="F40" i="1"/>
  <c r="F39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0" i="1"/>
  <c r="F18" i="1"/>
  <c r="F17" i="1"/>
  <c r="F16" i="1"/>
  <c r="F15" i="1"/>
  <c r="F14" i="1"/>
  <c r="F13" i="1"/>
  <c r="F8" i="1"/>
  <c r="F7" i="1"/>
  <c r="F57" i="1" l="1"/>
  <c r="F36" i="1"/>
  <c r="F38" i="1" l="1"/>
  <c r="E46" i="1" l="1"/>
  <c r="E59" i="1" s="1"/>
  <c r="D46" i="1"/>
  <c r="D59" i="1" s="1"/>
  <c r="E19" i="1"/>
  <c r="D19" i="1"/>
  <c r="C19" i="1"/>
  <c r="C46" i="1"/>
  <c r="C59" i="1" s="1"/>
  <c r="C23" i="1"/>
  <c r="D23" i="1"/>
  <c r="E23" i="1"/>
  <c r="F19" i="1" l="1"/>
  <c r="F46" i="1"/>
  <c r="F23" i="1"/>
  <c r="E8" i="4"/>
  <c r="D8" i="4"/>
  <c r="C8" i="4"/>
  <c r="E33" i="3"/>
  <c r="D33" i="3"/>
  <c r="C33" i="3"/>
  <c r="E30" i="3"/>
  <c r="D30" i="3"/>
  <c r="C30" i="3"/>
  <c r="E15" i="3"/>
  <c r="D15" i="3"/>
  <c r="C15" i="3"/>
  <c r="E46" i="2"/>
  <c r="E59" i="2" s="1"/>
  <c r="F59" i="2" s="1"/>
  <c r="E38" i="2"/>
  <c r="D38" i="2"/>
  <c r="C38" i="2"/>
  <c r="E36" i="2"/>
  <c r="F36" i="2" s="1"/>
  <c r="E23" i="2"/>
  <c r="D23" i="2"/>
  <c r="C23" i="2"/>
  <c r="E19" i="2"/>
  <c r="D19" i="2"/>
  <c r="C19" i="2"/>
  <c r="E6" i="2"/>
  <c r="D6" i="2"/>
  <c r="C6" i="2"/>
  <c r="E6" i="1"/>
  <c r="D6" i="1"/>
  <c r="C6" i="1"/>
  <c r="C10" i="4" l="1"/>
  <c r="D10" i="4"/>
  <c r="D39" i="3"/>
  <c r="C39" i="3"/>
  <c r="F28" i="3"/>
  <c r="F46" i="2"/>
  <c r="F6" i="2"/>
  <c r="F6" i="1"/>
  <c r="F23" i="2"/>
  <c r="F38" i="2"/>
  <c r="F19" i="2"/>
  <c r="F59" i="1"/>
  <c r="F21" i="5"/>
  <c r="F20" i="5"/>
  <c r="F7" i="5"/>
  <c r="F6" i="5"/>
  <c r="F9" i="4"/>
  <c r="F8" i="4"/>
  <c r="F38" i="3"/>
  <c r="F37" i="3"/>
  <c r="F34" i="3"/>
  <c r="F33" i="3"/>
  <c r="F31" i="3"/>
  <c r="F30" i="3"/>
  <c r="F27" i="3"/>
  <c r="F26" i="3"/>
  <c r="F25" i="3"/>
  <c r="F24" i="3"/>
  <c r="F23" i="3"/>
  <c r="F22" i="3"/>
  <c r="F21" i="3"/>
  <c r="F19" i="3"/>
  <c r="F18" i="3"/>
  <c r="F17" i="3"/>
  <c r="F16" i="3"/>
  <c r="F15" i="3"/>
  <c r="F12" i="3"/>
  <c r="F7" i="3"/>
  <c r="F6" i="3"/>
  <c r="F6" i="4" l="1"/>
  <c r="E10" i="4"/>
  <c r="F10" i="4" s="1"/>
  <c r="E39" i="3"/>
  <c r="F39" i="3" s="1"/>
</calcChain>
</file>

<file path=xl/sharedStrings.xml><?xml version="1.0" encoding="utf-8"?>
<sst xmlns="http://schemas.openxmlformats.org/spreadsheetml/2006/main" count="212" uniqueCount="29">
  <si>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</si>
  <si>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</si>
  <si>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</si>
  <si>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</si>
  <si>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</si>
  <si>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</si>
  <si>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</si>
  <si>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</si>
  <si>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</si>
  <si>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</si>
  <si>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</si>
  <si>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Marzo</t>
  </si>
  <si>
    <t>EJECUCION DE LOS PROGRAMAS PRESUPUESTALES AL I TRIMESTRE DEL AÑO FISCAL 2016 DEL PLIEGO 011 MINSA - TODA FUENTE</t>
  </si>
  <si>
    <t>DEVENGADO
AL 31.03.16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</si>
  <si>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</si>
  <si>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</si>
  <si>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</si>
  <si>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</si>
  <si>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</si>
  <si>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</si>
  <si>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</si>
  <si>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9001  ACCIONES CENTRALES</t>
  </si>
  <si>
    <t>9002  ASIGNACIONES PRESUPUESTARIAS QUE NO RESULTAN EN PRODUCTOS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</si>
  <si>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</si>
  <si>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</si>
  <si>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</si>
  <si>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DEVENGADO
AL 30.04.17</t>
  </si>
  <si>
    <t>Fuente:  Base de Datos MEF al cierre del mes de Abril</t>
  </si>
  <si>
    <t>EJECUCION DE LOS PROGRAMAS PRESUPUESTALES AL MES DE ABRIL DEL AÑO FISCAL 2017 DEL PLIEGO 011 MINSA - TODA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</si>
</sst>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3" fontId="2" fillId="0" borderId="5" xfId="3" applyNumberFormat="1" applyFont="1" applyBorder="1" applyAlignment="1">
      <alignment horizontal="left" vertical="center" indent="3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5" xfId="3" applyNumberFormat="1" applyBorder="1" applyAlignment="1">
      <alignment horizontal="left" vertical="center" indent="4"/>
    </xf>
    <xf numFmtId="3" fontId="4" fillId="0" borderId="6" xfId="3" applyNumberFormat="1" applyBorder="1" applyAlignment="1">
      <alignment horizontal="left" vertical="center" indent="4"/>
    </xf>
    <xf numFmtId="3" fontId="2" fillId="0" borderId="7" xfId="2" applyNumberFormat="1" applyBorder="1" applyAlignment="1">
      <alignment horizontal="left" vertical="center" indent="4"/>
    </xf>
    <xf numFmtId="3" fontId="2" fillId="0" borderId="7" xfId="2" applyNumberForma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3" fontId="2" fillId="0" borderId="7" xfId="3" applyNumberFormat="1" applyFont="1" applyBorder="1" applyAlignment="1">
      <alignment horizontal="left" vertical="center" indent="3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58" t="s">
        <v>28</v>
      </c>
      <c r="C2" s="58"/>
      <c r="D2" s="58"/>
      <c r="E2" s="58"/>
      <c r="F2" s="58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26</v>
      </c>
      <c r="F5" s="10" t="s">
        <v>10</v>
      </c>
    </row>
    <row r="6" spans="2:6" x14ac:dyDescent="0.25">
      <c r="B6" s="2" t="s">
        <v>0</v>
      </c>
      <c r="C6" s="3">
        <f>SUM(C7:C18)</f>
        <v>1173804000</v>
      </c>
      <c r="D6" s="3">
        <f>SUM(D7:D18)</f>
        <v>2402226818</v>
      </c>
      <c r="E6" s="3">
        <f>SUM(E7:E18)</f>
        <v>426372523.82999969</v>
      </c>
      <c r="F6" s="31">
        <f>IF(E6=0,"0%",+E6/D6)</f>
        <v>0.17749053529632175</v>
      </c>
    </row>
    <row r="7" spans="2:6" x14ac:dyDescent="0.25">
      <c r="B7" s="20" t="s">
        <v>14</v>
      </c>
      <c r="C7" s="21">
        <v>1828049</v>
      </c>
      <c r="D7" s="21">
        <v>120272736</v>
      </c>
      <c r="E7" s="21">
        <v>25540162.509999998</v>
      </c>
      <c r="F7" s="32">
        <f t="shared" ref="F7:F59" si="0">IF(E7=0,"0%",+E7/D7)</f>
        <v>0.21235205383537628</v>
      </c>
    </row>
    <row r="8" spans="2:6" x14ac:dyDescent="0.25">
      <c r="B8" s="22" t="s">
        <v>15</v>
      </c>
      <c r="C8" s="23">
        <v>979481</v>
      </c>
      <c r="D8" s="23">
        <v>168543771</v>
      </c>
      <c r="E8" s="23">
        <v>36793766.410000004</v>
      </c>
      <c r="F8" s="33">
        <f t="shared" si="0"/>
        <v>0.21830392302068524</v>
      </c>
    </row>
    <row r="9" spans="2:6" x14ac:dyDescent="0.25">
      <c r="B9" s="22" t="s">
        <v>16</v>
      </c>
      <c r="C9" s="23">
        <v>1179872</v>
      </c>
      <c r="D9" s="23">
        <v>69485799</v>
      </c>
      <c r="E9" s="23">
        <v>14146154.89000001</v>
      </c>
      <c r="F9" s="33">
        <f t="shared" si="0"/>
        <v>0.20358339536399386</v>
      </c>
    </row>
    <row r="10" spans="2:6" x14ac:dyDescent="0.25">
      <c r="B10" s="22" t="s">
        <v>17</v>
      </c>
      <c r="C10" s="23">
        <v>501808</v>
      </c>
      <c r="D10" s="23">
        <v>20246423</v>
      </c>
      <c r="E10" s="23">
        <v>4099379.9499999983</v>
      </c>
      <c r="F10" s="33">
        <f t="shared" si="0"/>
        <v>0.20247428150641714</v>
      </c>
    </row>
    <row r="11" spans="2:6" x14ac:dyDescent="0.25">
      <c r="B11" s="22" t="s">
        <v>18</v>
      </c>
      <c r="C11" s="23">
        <v>1372278</v>
      </c>
      <c r="D11" s="23">
        <v>54372855</v>
      </c>
      <c r="E11" s="23">
        <v>11385449.390000004</v>
      </c>
      <c r="F11" s="33">
        <f t="shared" si="0"/>
        <v>0.20939583529318084</v>
      </c>
    </row>
    <row r="12" spans="2:6" x14ac:dyDescent="0.25">
      <c r="B12" s="22" t="s">
        <v>19</v>
      </c>
      <c r="C12" s="23">
        <v>73880</v>
      </c>
      <c r="D12" s="23">
        <v>32559999</v>
      </c>
      <c r="E12" s="23">
        <v>6382389.0499999989</v>
      </c>
      <c r="F12" s="33">
        <f t="shared" si="0"/>
        <v>0.19601932573769423</v>
      </c>
    </row>
    <row r="13" spans="2:6" x14ac:dyDescent="0.25">
      <c r="B13" s="22" t="s">
        <v>20</v>
      </c>
      <c r="C13" s="23">
        <v>462592</v>
      </c>
      <c r="D13" s="23">
        <v>4740264</v>
      </c>
      <c r="E13" s="23">
        <v>1009546.13</v>
      </c>
      <c r="F13" s="33">
        <f t="shared" si="0"/>
        <v>0.21297255384932148</v>
      </c>
    </row>
    <row r="14" spans="2:6" x14ac:dyDescent="0.25">
      <c r="B14" s="22" t="s">
        <v>23</v>
      </c>
      <c r="C14" s="23">
        <v>0</v>
      </c>
      <c r="D14" s="23">
        <v>92942964</v>
      </c>
      <c r="E14" s="23">
        <v>19200819.330000002</v>
      </c>
      <c r="F14" s="33">
        <f t="shared" si="0"/>
        <v>0.20658712078517316</v>
      </c>
    </row>
    <row r="15" spans="2:6" x14ac:dyDescent="0.25">
      <c r="B15" s="22" t="s">
        <v>24</v>
      </c>
      <c r="C15" s="23">
        <v>0</v>
      </c>
      <c r="D15" s="23">
        <v>21145113</v>
      </c>
      <c r="E15" s="23">
        <v>3514440.3400000008</v>
      </c>
      <c r="F15" s="33">
        <f t="shared" si="0"/>
        <v>0.16620579610995698</v>
      </c>
    </row>
    <row r="16" spans="2:6" x14ac:dyDescent="0.25">
      <c r="B16" s="22" t="s">
        <v>25</v>
      </c>
      <c r="C16" s="23">
        <v>0</v>
      </c>
      <c r="D16" s="23">
        <v>19144929</v>
      </c>
      <c r="E16" s="23">
        <v>3887909.8400000008</v>
      </c>
      <c r="F16" s="33">
        <f t="shared" si="0"/>
        <v>0.20307778837936671</v>
      </c>
    </row>
    <row r="17" spans="2:6" x14ac:dyDescent="0.25">
      <c r="B17" s="22" t="s">
        <v>21</v>
      </c>
      <c r="C17" s="23">
        <v>1145669220</v>
      </c>
      <c r="D17" s="23">
        <v>1248273799</v>
      </c>
      <c r="E17" s="23">
        <v>203110068.8999998</v>
      </c>
      <c r="F17" s="33">
        <f t="shared" si="0"/>
        <v>0.16271275505639271</v>
      </c>
    </row>
    <row r="18" spans="2:6" x14ac:dyDescent="0.25">
      <c r="B18" s="22" t="s">
        <v>22</v>
      </c>
      <c r="C18" s="23">
        <v>21736820</v>
      </c>
      <c r="D18" s="23">
        <v>550498166</v>
      </c>
      <c r="E18" s="23">
        <v>97302437.089999869</v>
      </c>
      <c r="F18" s="33">
        <f t="shared" si="0"/>
        <v>0.17675342644102446</v>
      </c>
    </row>
    <row r="19" spans="2:6" x14ac:dyDescent="0.25">
      <c r="B19" s="2" t="s">
        <v>1</v>
      </c>
      <c r="C19" s="3">
        <f>SUM(C20:C22)</f>
        <v>122397574</v>
      </c>
      <c r="D19" s="3">
        <f>SUM(D20:D22)</f>
        <v>217253151</v>
      </c>
      <c r="E19" s="3">
        <f>SUM(E20:E22)</f>
        <v>34270964.420000009</v>
      </c>
      <c r="F19" s="31">
        <f t="shared" si="0"/>
        <v>0.15774668520227819</v>
      </c>
    </row>
    <row r="20" spans="2:6" x14ac:dyDescent="0.25">
      <c r="B20" s="20" t="s">
        <v>14</v>
      </c>
      <c r="C20" s="21">
        <v>0</v>
      </c>
      <c r="D20" s="21">
        <v>71852</v>
      </c>
      <c r="E20" s="21">
        <v>0</v>
      </c>
      <c r="F20" s="32" t="str">
        <f t="shared" si="0"/>
        <v>0%</v>
      </c>
    </row>
    <row r="21" spans="2:6" x14ac:dyDescent="0.25">
      <c r="B21" s="51" t="s">
        <v>21</v>
      </c>
      <c r="C21" s="52">
        <v>77693240</v>
      </c>
      <c r="D21" s="52">
        <v>59454644</v>
      </c>
      <c r="E21" s="52">
        <v>49062.19000000001</v>
      </c>
      <c r="F21" s="53">
        <f t="shared" si="0"/>
        <v>8.2520366281227766E-4</v>
      </c>
    </row>
    <row r="22" spans="2:6" x14ac:dyDescent="0.25">
      <c r="B22" s="22" t="s">
        <v>22</v>
      </c>
      <c r="C22" s="23">
        <v>44704334</v>
      </c>
      <c r="D22" s="23">
        <v>157726655</v>
      </c>
      <c r="E22" s="23">
        <v>34221902.230000012</v>
      </c>
      <c r="F22" s="33">
        <f t="shared" si="0"/>
        <v>0.21696968232794903</v>
      </c>
    </row>
    <row r="23" spans="2:6" x14ac:dyDescent="0.25">
      <c r="B23" s="2" t="s">
        <v>2</v>
      </c>
      <c r="C23" s="3">
        <f>SUM(C24:C35)</f>
        <v>1344962361</v>
      </c>
      <c r="D23" s="3">
        <f t="shared" ref="D23:E23" si="1">SUM(D24:D35)</f>
        <v>2613072505</v>
      </c>
      <c r="E23" s="3">
        <f t="shared" si="1"/>
        <v>302404285.54000002</v>
      </c>
      <c r="F23" s="31">
        <f t="shared" si="0"/>
        <v>0.11572747597372926</v>
      </c>
    </row>
    <row r="24" spans="2:6" x14ac:dyDescent="0.25">
      <c r="B24" s="20" t="s">
        <v>14</v>
      </c>
      <c r="C24" s="21">
        <v>450072144</v>
      </c>
      <c r="D24" s="21">
        <v>423187285</v>
      </c>
      <c r="E24" s="21">
        <v>86149226.960000023</v>
      </c>
      <c r="F24" s="32">
        <f t="shared" si="0"/>
        <v>0.20357234258586013</v>
      </c>
    </row>
    <row r="25" spans="2:6" x14ac:dyDescent="0.25">
      <c r="B25" s="22" t="s">
        <v>15</v>
      </c>
      <c r="C25" s="23">
        <v>181490798</v>
      </c>
      <c r="D25" s="23">
        <v>304586745</v>
      </c>
      <c r="E25" s="23">
        <v>22695377.119999982</v>
      </c>
      <c r="F25" s="33">
        <f t="shared" si="0"/>
        <v>7.4512031441158033E-2</v>
      </c>
    </row>
    <row r="26" spans="2:6" x14ac:dyDescent="0.25">
      <c r="B26" s="22" t="s">
        <v>16</v>
      </c>
      <c r="C26" s="23">
        <v>115274098</v>
      </c>
      <c r="D26" s="23">
        <v>177624310</v>
      </c>
      <c r="E26" s="23">
        <v>13399026.58</v>
      </c>
      <c r="F26" s="33">
        <f t="shared" si="0"/>
        <v>7.5434643940348031E-2</v>
      </c>
    </row>
    <row r="27" spans="2:6" x14ac:dyDescent="0.25">
      <c r="B27" s="22" t="s">
        <v>17</v>
      </c>
      <c r="C27" s="23">
        <v>86293136</v>
      </c>
      <c r="D27" s="23">
        <v>115048202</v>
      </c>
      <c r="E27" s="23">
        <v>9371291.4100000001</v>
      </c>
      <c r="F27" s="33">
        <f t="shared" si="0"/>
        <v>8.1455348689412815E-2</v>
      </c>
    </row>
    <row r="28" spans="2:6" x14ac:dyDescent="0.25">
      <c r="B28" s="22" t="s">
        <v>18</v>
      </c>
      <c r="C28" s="23">
        <v>31983824</v>
      </c>
      <c r="D28" s="23">
        <v>50162990</v>
      </c>
      <c r="E28" s="23">
        <v>3835069.4499999983</v>
      </c>
      <c r="F28" s="33">
        <f t="shared" si="0"/>
        <v>7.645217021553137E-2</v>
      </c>
    </row>
    <row r="29" spans="2:6" x14ac:dyDescent="0.25">
      <c r="B29" s="22" t="s">
        <v>19</v>
      </c>
      <c r="C29" s="23">
        <v>82017310</v>
      </c>
      <c r="D29" s="23">
        <v>102776865</v>
      </c>
      <c r="E29" s="23">
        <v>17720264.460000001</v>
      </c>
      <c r="F29" s="33">
        <f t="shared" si="0"/>
        <v>0.17241491516597632</v>
      </c>
    </row>
    <row r="30" spans="2:6" x14ac:dyDescent="0.25">
      <c r="B30" s="22" t="s">
        <v>20</v>
      </c>
      <c r="C30" s="23">
        <v>15166052</v>
      </c>
      <c r="D30" s="23">
        <v>144930972</v>
      </c>
      <c r="E30" s="23">
        <v>3702086.8200000003</v>
      </c>
      <c r="F30" s="33">
        <f t="shared" si="0"/>
        <v>2.5543793496396343E-2</v>
      </c>
    </row>
    <row r="31" spans="2:6" x14ac:dyDescent="0.25">
      <c r="B31" s="22" t="s">
        <v>23</v>
      </c>
      <c r="C31" s="23">
        <v>9382692</v>
      </c>
      <c r="D31" s="23">
        <v>61064174</v>
      </c>
      <c r="E31" s="23">
        <v>6263262.9900000002</v>
      </c>
      <c r="F31" s="33">
        <f t="shared" si="0"/>
        <v>0.1025685369951946</v>
      </c>
    </row>
    <row r="32" spans="2:6" x14ac:dyDescent="0.25">
      <c r="B32" s="22" t="s">
        <v>24</v>
      </c>
      <c r="C32" s="23">
        <v>2037319</v>
      </c>
      <c r="D32" s="23">
        <v>14844933</v>
      </c>
      <c r="E32" s="23">
        <v>2136968.6399999992</v>
      </c>
      <c r="F32" s="33">
        <f t="shared" si="0"/>
        <v>0.14395273053775312</v>
      </c>
    </row>
    <row r="33" spans="2:6" x14ac:dyDescent="0.25">
      <c r="B33" s="22" t="s">
        <v>25</v>
      </c>
      <c r="C33" s="23">
        <v>5220873</v>
      </c>
      <c r="D33" s="23">
        <v>42928640</v>
      </c>
      <c r="E33" s="23">
        <v>3152232.7699999996</v>
      </c>
      <c r="F33" s="33">
        <f t="shared" si="0"/>
        <v>7.3429597816283013E-2</v>
      </c>
    </row>
    <row r="34" spans="2:6" x14ac:dyDescent="0.25">
      <c r="B34" s="22" t="s">
        <v>21</v>
      </c>
      <c r="C34" s="23">
        <v>155666635</v>
      </c>
      <c r="D34" s="23">
        <v>387563150</v>
      </c>
      <c r="E34" s="23">
        <v>56073039.170000076</v>
      </c>
      <c r="F34" s="33">
        <f t="shared" si="0"/>
        <v>0.14468103887069778</v>
      </c>
    </row>
    <row r="35" spans="2:6" x14ac:dyDescent="0.25">
      <c r="B35" s="24" t="s">
        <v>22</v>
      </c>
      <c r="C35" s="25">
        <v>210357480</v>
      </c>
      <c r="D35" s="25">
        <v>788354239</v>
      </c>
      <c r="E35" s="25">
        <v>77906439.169999942</v>
      </c>
      <c r="F35" s="34">
        <f t="shared" si="0"/>
        <v>9.8821615101380766E-2</v>
      </c>
    </row>
    <row r="36" spans="2:6" x14ac:dyDescent="0.25">
      <c r="B36" s="2" t="s">
        <v>3</v>
      </c>
      <c r="C36" s="3">
        <f>SUM(C37:C37)</f>
        <v>0</v>
      </c>
      <c r="D36" s="3">
        <f>SUM(D37:D37)</f>
        <v>218500000</v>
      </c>
      <c r="E36" s="3">
        <f>SUM(E37:E37)</f>
        <v>18500000</v>
      </c>
      <c r="F36" s="31">
        <f t="shared" si="0"/>
        <v>8.4668192219679639E-2</v>
      </c>
    </row>
    <row r="37" spans="2:6" x14ac:dyDescent="0.25">
      <c r="B37" s="22" t="s">
        <v>20</v>
      </c>
      <c r="C37" s="23">
        <v>0</v>
      </c>
      <c r="D37" s="23">
        <v>218500000</v>
      </c>
      <c r="E37" s="23">
        <v>18500000</v>
      </c>
      <c r="F37" s="33">
        <f t="shared" si="0"/>
        <v>8.4668192219679639E-2</v>
      </c>
    </row>
    <row r="38" spans="2:6" x14ac:dyDescent="0.25">
      <c r="B38" s="2" t="s">
        <v>4</v>
      </c>
      <c r="C38" s="3">
        <f>+SUM(C39:C45)</f>
        <v>17936783</v>
      </c>
      <c r="D38" s="3">
        <f t="shared" ref="D38:E38" si="2">+SUM(D39:D45)</f>
        <v>62203587</v>
      </c>
      <c r="E38" s="3">
        <f t="shared" si="2"/>
        <v>27339650.73</v>
      </c>
      <c r="F38" s="31">
        <f t="shared" si="0"/>
        <v>0.43951887742422313</v>
      </c>
    </row>
    <row r="39" spans="2:6" x14ac:dyDescent="0.25">
      <c r="B39" s="20" t="s">
        <v>14</v>
      </c>
      <c r="C39" s="21">
        <v>777000</v>
      </c>
      <c r="D39" s="21">
        <v>18337150</v>
      </c>
      <c r="E39" s="21">
        <v>12441313.25</v>
      </c>
      <c r="F39" s="32">
        <f t="shared" si="0"/>
        <v>0.67847584002966654</v>
      </c>
    </row>
    <row r="40" spans="2:6" x14ac:dyDescent="0.25">
      <c r="B40" s="22" t="s">
        <v>15</v>
      </c>
      <c r="C40" s="23">
        <v>0</v>
      </c>
      <c r="D40" s="23">
        <v>187250</v>
      </c>
      <c r="E40" s="23">
        <v>105445.07</v>
      </c>
      <c r="F40" s="33">
        <f t="shared" si="0"/>
        <v>0.56312453938584783</v>
      </c>
    </row>
    <row r="41" spans="2:6" x14ac:dyDescent="0.25">
      <c r="B41" s="22" t="s">
        <v>16</v>
      </c>
      <c r="C41" s="23">
        <v>0</v>
      </c>
      <c r="D41" s="23">
        <v>668834</v>
      </c>
      <c r="E41" s="23">
        <v>135366.43</v>
      </c>
      <c r="F41" s="33">
        <f t="shared" si="0"/>
        <v>0.20239166968186426</v>
      </c>
    </row>
    <row r="42" spans="2:6" x14ac:dyDescent="0.25">
      <c r="B42" s="22" t="s">
        <v>17</v>
      </c>
      <c r="C42" s="23">
        <v>0</v>
      </c>
      <c r="D42" s="23">
        <v>6358442</v>
      </c>
      <c r="E42" s="23">
        <v>1128201</v>
      </c>
      <c r="F42" s="33">
        <f t="shared" si="0"/>
        <v>0.17743355998214658</v>
      </c>
    </row>
    <row r="43" spans="2:6" x14ac:dyDescent="0.25">
      <c r="B43" s="22" t="s">
        <v>19</v>
      </c>
      <c r="C43" s="23">
        <v>0</v>
      </c>
      <c r="D43" s="23">
        <v>3988501</v>
      </c>
      <c r="E43" s="23">
        <v>1728483</v>
      </c>
      <c r="F43" s="33">
        <f t="shared" si="0"/>
        <v>0.43336657054868483</v>
      </c>
    </row>
    <row r="44" spans="2:6" x14ac:dyDescent="0.25">
      <c r="B44" s="22" t="s">
        <v>21</v>
      </c>
      <c r="C44" s="23">
        <v>5445453</v>
      </c>
      <c r="D44" s="23">
        <v>11304466</v>
      </c>
      <c r="E44" s="23">
        <v>1344515.9600000002</v>
      </c>
      <c r="F44" s="33">
        <f t="shared" si="0"/>
        <v>0.1189367069616557</v>
      </c>
    </row>
    <row r="45" spans="2:6" x14ac:dyDescent="0.25">
      <c r="B45" s="22" t="s">
        <v>22</v>
      </c>
      <c r="C45" s="23">
        <v>11714330</v>
      </c>
      <c r="D45" s="23">
        <v>21358944</v>
      </c>
      <c r="E45" s="23">
        <v>10456326.02</v>
      </c>
      <c r="F45" s="33">
        <f t="shared" si="0"/>
        <v>0.48955257432202637</v>
      </c>
    </row>
    <row r="46" spans="2:6" x14ac:dyDescent="0.25">
      <c r="B46" s="2" t="s">
        <v>5</v>
      </c>
      <c r="C46" s="3">
        <f>SUM(C47:C58)</f>
        <v>871058398</v>
      </c>
      <c r="D46" s="3">
        <f>SUM(D47:D58)</f>
        <v>373483432</v>
      </c>
      <c r="E46" s="3">
        <f>SUM(E47:E58)</f>
        <v>28687234.699999999</v>
      </c>
      <c r="F46" s="31">
        <f t="shared" si="0"/>
        <v>7.6809925801474374E-2</v>
      </c>
    </row>
    <row r="47" spans="2:6" x14ac:dyDescent="0.25">
      <c r="B47" s="20" t="s">
        <v>14</v>
      </c>
      <c r="C47" s="21">
        <v>28635690</v>
      </c>
      <c r="D47" s="21">
        <v>882614</v>
      </c>
      <c r="E47" s="21">
        <v>0</v>
      </c>
      <c r="F47" s="32" t="str">
        <f t="shared" si="0"/>
        <v>0%</v>
      </c>
    </row>
    <row r="48" spans="2:6" x14ac:dyDescent="0.25">
      <c r="B48" s="22" t="s">
        <v>15</v>
      </c>
      <c r="C48" s="23">
        <v>30990690</v>
      </c>
      <c r="D48" s="23">
        <v>22082268</v>
      </c>
      <c r="E48" s="23">
        <v>806687.44000000006</v>
      </c>
      <c r="F48" s="33">
        <f t="shared" si="0"/>
        <v>3.6531004876854137E-2</v>
      </c>
    </row>
    <row r="49" spans="2:6" x14ac:dyDescent="0.25">
      <c r="B49" s="22" t="s">
        <v>16</v>
      </c>
      <c r="C49" s="23">
        <v>25000000</v>
      </c>
      <c r="D49" s="23">
        <v>7113822</v>
      </c>
      <c r="E49" s="23">
        <v>34788.839999999997</v>
      </c>
      <c r="F49" s="33">
        <f t="shared" si="0"/>
        <v>4.890316344715962E-3</v>
      </c>
    </row>
    <row r="50" spans="2:6" x14ac:dyDescent="0.25">
      <c r="B50" s="22" t="s">
        <v>17</v>
      </c>
      <c r="C50" s="23">
        <v>25000000</v>
      </c>
      <c r="D50" s="23">
        <v>0</v>
      </c>
      <c r="E50" s="23">
        <v>0</v>
      </c>
      <c r="F50" s="33" t="str">
        <f t="shared" si="0"/>
        <v>0%</v>
      </c>
    </row>
    <row r="51" spans="2:6" x14ac:dyDescent="0.25">
      <c r="B51" s="22" t="s">
        <v>18</v>
      </c>
      <c r="C51" s="23">
        <v>15000000</v>
      </c>
      <c r="D51" s="23">
        <v>19723538</v>
      </c>
      <c r="E51" s="23">
        <v>0</v>
      </c>
      <c r="F51" s="33" t="str">
        <f t="shared" si="0"/>
        <v>0%</v>
      </c>
    </row>
    <row r="52" spans="2:6" x14ac:dyDescent="0.25">
      <c r="B52" s="22" t="s">
        <v>19</v>
      </c>
      <c r="C52" s="23">
        <v>25000000</v>
      </c>
      <c r="D52" s="23">
        <v>32617489</v>
      </c>
      <c r="E52" s="23">
        <v>0</v>
      </c>
      <c r="F52" s="33" t="str">
        <f t="shared" si="0"/>
        <v>0%</v>
      </c>
    </row>
    <row r="53" spans="2:6" x14ac:dyDescent="0.25">
      <c r="B53" s="22" t="s">
        <v>20</v>
      </c>
      <c r="C53" s="23">
        <v>0</v>
      </c>
      <c r="D53" s="23">
        <v>18633947</v>
      </c>
      <c r="E53" s="23">
        <v>3992200.8000000003</v>
      </c>
      <c r="F53" s="33">
        <f t="shared" si="0"/>
        <v>0.21424343430836207</v>
      </c>
    </row>
    <row r="54" spans="2:6" x14ac:dyDescent="0.25">
      <c r="B54" s="22" t="s">
        <v>23</v>
      </c>
      <c r="C54" s="23">
        <v>0</v>
      </c>
      <c r="D54" s="23">
        <v>400197</v>
      </c>
      <c r="E54" s="23">
        <v>0</v>
      </c>
      <c r="F54" s="33" t="str">
        <f t="shared" si="0"/>
        <v>0%</v>
      </c>
    </row>
    <row r="55" spans="2:6" x14ac:dyDescent="0.25">
      <c r="B55" s="22" t="s">
        <v>24</v>
      </c>
      <c r="C55" s="23">
        <v>0</v>
      </c>
      <c r="D55" s="23">
        <v>0</v>
      </c>
      <c r="E55" s="23">
        <v>0</v>
      </c>
      <c r="F55" s="33" t="str">
        <f t="shared" si="0"/>
        <v>0%</v>
      </c>
    </row>
    <row r="56" spans="2:6" x14ac:dyDescent="0.25">
      <c r="B56" s="22" t="s">
        <v>25</v>
      </c>
      <c r="C56" s="23">
        <v>10000000</v>
      </c>
      <c r="D56" s="23">
        <v>10369400</v>
      </c>
      <c r="E56" s="23">
        <v>7120</v>
      </c>
      <c r="F56" s="33">
        <f t="shared" si="0"/>
        <v>6.8663567805273213E-4</v>
      </c>
    </row>
    <row r="57" spans="2:6" x14ac:dyDescent="0.25">
      <c r="B57" s="22" t="s">
        <v>21</v>
      </c>
      <c r="C57" s="23">
        <v>3010683</v>
      </c>
      <c r="D57" s="23">
        <v>9757709</v>
      </c>
      <c r="E57" s="23">
        <v>788674.42</v>
      </c>
      <c r="F57" s="33">
        <f t="shared" si="0"/>
        <v>8.0825777854207387E-2</v>
      </c>
    </row>
    <row r="58" spans="2:6" x14ac:dyDescent="0.25">
      <c r="B58" s="22" t="s">
        <v>22</v>
      </c>
      <c r="C58" s="23">
        <v>708421335</v>
      </c>
      <c r="D58" s="23">
        <v>251902448</v>
      </c>
      <c r="E58" s="23">
        <v>23057763.199999999</v>
      </c>
      <c r="F58" s="33">
        <f t="shared" si="0"/>
        <v>9.1534494337268207E-2</v>
      </c>
    </row>
    <row r="59" spans="2:6" x14ac:dyDescent="0.25">
      <c r="B59" s="4" t="s">
        <v>8</v>
      </c>
      <c r="C59" s="5">
        <f>+C46+C38+C36+C23+C19+C6</f>
        <v>3530159116</v>
      </c>
      <c r="D59" s="5">
        <f>+D46+D38+D36+D23+D19+D6</f>
        <v>5886739493</v>
      </c>
      <c r="E59" s="5">
        <f>+E46+E38+E36+E23+E19+E6</f>
        <v>837574659.21999979</v>
      </c>
      <c r="F59" s="35">
        <f t="shared" si="0"/>
        <v>0.14228159072029106</v>
      </c>
    </row>
    <row r="60" spans="2:6" x14ac:dyDescent="0.25">
      <c r="B60" s="1" t="s">
        <v>27</v>
      </c>
      <c r="C60" s="30"/>
      <c r="D60" s="30"/>
      <c r="E60" s="30"/>
    </row>
    <row r="61" spans="2:6" x14ac:dyDescent="0.25">
      <c r="C61" s="30"/>
      <c r="D61" s="30"/>
      <c r="E61" s="30"/>
      <c r="F61" s="37"/>
    </row>
    <row r="62" spans="2:6" x14ac:dyDescent="0.25">
      <c r="C62" s="30"/>
      <c r="D62" s="30"/>
      <c r="E62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43.5" customHeight="1" x14ac:dyDescent="0.25">
      <c r="B2" s="58" t="s">
        <v>28</v>
      </c>
      <c r="C2" s="58"/>
      <c r="D2" s="58"/>
      <c r="E2" s="58"/>
      <c r="F2" s="5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26</v>
      </c>
      <c r="F5" s="12" t="s">
        <v>10</v>
      </c>
    </row>
    <row r="6" spans="2:6" x14ac:dyDescent="0.25">
      <c r="B6" s="2" t="s">
        <v>0</v>
      </c>
      <c r="C6" s="3">
        <f>SUM(C7:C18)</f>
        <v>1173604000</v>
      </c>
      <c r="D6" s="3">
        <f>SUM(D7:D18)</f>
        <v>2399412152</v>
      </c>
      <c r="E6" s="3">
        <f>SUM(E7:E18)</f>
        <v>426058397.82999969</v>
      </c>
      <c r="F6" s="31">
        <f t="shared" ref="F6:F34" si="0">IF(E6=0,"0%",+E6/D6)</f>
        <v>0.17756782530040285</v>
      </c>
    </row>
    <row r="7" spans="2:6" x14ac:dyDescent="0.25">
      <c r="B7" s="13" t="s">
        <v>14</v>
      </c>
      <c r="C7" s="14">
        <v>1828049</v>
      </c>
      <c r="D7" s="14">
        <v>120230251</v>
      </c>
      <c r="E7" s="14">
        <v>25540162.509999983</v>
      </c>
      <c r="F7" s="38">
        <f t="shared" si="0"/>
        <v>0.21242709133161489</v>
      </c>
    </row>
    <row r="8" spans="2:6" x14ac:dyDescent="0.25">
      <c r="B8" s="15" t="s">
        <v>15</v>
      </c>
      <c r="C8" s="16">
        <v>979481</v>
      </c>
      <c r="D8" s="16">
        <v>168331174</v>
      </c>
      <c r="E8" s="16">
        <v>36730966.409999959</v>
      </c>
      <c r="F8" s="39">
        <f t="shared" si="0"/>
        <v>0.21820655994474297</v>
      </c>
    </row>
    <row r="9" spans="2:6" x14ac:dyDescent="0.25">
      <c r="B9" s="15" t="s">
        <v>16</v>
      </c>
      <c r="C9" s="16">
        <v>1179872</v>
      </c>
      <c r="D9" s="16">
        <v>69485799</v>
      </c>
      <c r="E9" s="16">
        <v>14146154.889999999</v>
      </c>
      <c r="F9" s="39">
        <f t="shared" si="0"/>
        <v>0.2035833953639937</v>
      </c>
    </row>
    <row r="10" spans="2:6" x14ac:dyDescent="0.25">
      <c r="B10" s="15" t="s">
        <v>17</v>
      </c>
      <c r="C10" s="16">
        <v>501808</v>
      </c>
      <c r="D10" s="16">
        <v>20246423</v>
      </c>
      <c r="E10" s="16">
        <v>4099379.9499999997</v>
      </c>
      <c r="F10" s="39">
        <f t="shared" si="0"/>
        <v>0.20247428150641719</v>
      </c>
    </row>
    <row r="11" spans="2:6" x14ac:dyDescent="0.25">
      <c r="B11" s="15" t="s">
        <v>18</v>
      </c>
      <c r="C11" s="16">
        <v>1372278</v>
      </c>
      <c r="D11" s="16">
        <v>54372855</v>
      </c>
      <c r="E11" s="16">
        <v>11385449.390000001</v>
      </c>
      <c r="F11" s="39">
        <f t="shared" si="0"/>
        <v>0.20939583529318076</v>
      </c>
    </row>
    <row r="12" spans="2:6" x14ac:dyDescent="0.25">
      <c r="B12" s="15" t="s">
        <v>19</v>
      </c>
      <c r="C12" s="16">
        <v>73880</v>
      </c>
      <c r="D12" s="16">
        <v>32559999</v>
      </c>
      <c r="E12" s="16">
        <v>6382389.0500000007</v>
      </c>
      <c r="F12" s="39">
        <f t="shared" si="0"/>
        <v>0.19601932573769429</v>
      </c>
    </row>
    <row r="13" spans="2:6" x14ac:dyDescent="0.25">
      <c r="B13" s="15" t="s">
        <v>20</v>
      </c>
      <c r="C13" s="16">
        <v>462592</v>
      </c>
      <c r="D13" s="16">
        <v>4740264</v>
      </c>
      <c r="E13" s="16">
        <v>1009546.13</v>
      </c>
      <c r="F13" s="39">
        <f t="shared" si="0"/>
        <v>0.21297255384932148</v>
      </c>
    </row>
    <row r="14" spans="2:6" x14ac:dyDescent="0.25">
      <c r="B14" s="15" t="s">
        <v>23</v>
      </c>
      <c r="C14" s="16">
        <v>0</v>
      </c>
      <c r="D14" s="16">
        <v>92292964</v>
      </c>
      <c r="E14" s="16">
        <v>19100481.330000002</v>
      </c>
      <c r="F14" s="39">
        <f t="shared" si="0"/>
        <v>0.2069549021093309</v>
      </c>
    </row>
    <row r="15" spans="2:6" x14ac:dyDescent="0.25">
      <c r="B15" s="15" t="s">
        <v>24</v>
      </c>
      <c r="C15" s="16">
        <v>0</v>
      </c>
      <c r="D15" s="16">
        <v>21145113</v>
      </c>
      <c r="E15" s="16">
        <v>3514440.3400000008</v>
      </c>
      <c r="F15" s="39">
        <f t="shared" si="0"/>
        <v>0.16620579610995698</v>
      </c>
    </row>
    <row r="16" spans="2:6" x14ac:dyDescent="0.25">
      <c r="B16" s="15" t="s">
        <v>25</v>
      </c>
      <c r="C16" s="16">
        <v>0</v>
      </c>
      <c r="D16" s="16">
        <v>19144929</v>
      </c>
      <c r="E16" s="16">
        <v>3887909.8400000008</v>
      </c>
      <c r="F16" s="39">
        <f t="shared" si="0"/>
        <v>0.20307778837936671</v>
      </c>
    </row>
    <row r="17" spans="2:6" x14ac:dyDescent="0.25">
      <c r="B17" s="15" t="s">
        <v>21</v>
      </c>
      <c r="C17" s="16">
        <v>1145669220</v>
      </c>
      <c r="D17" s="16">
        <v>1248273799</v>
      </c>
      <c r="E17" s="16">
        <v>203110068.89999986</v>
      </c>
      <c r="F17" s="39">
        <f t="shared" si="0"/>
        <v>0.16271275505639277</v>
      </c>
    </row>
    <row r="18" spans="2:6" x14ac:dyDescent="0.25">
      <c r="B18" s="15" t="s">
        <v>22</v>
      </c>
      <c r="C18" s="16">
        <v>21536820</v>
      </c>
      <c r="D18" s="16">
        <v>548588582</v>
      </c>
      <c r="E18" s="16">
        <v>97151449.089999929</v>
      </c>
      <c r="F18" s="39">
        <f t="shared" si="0"/>
        <v>0.17709345815367322</v>
      </c>
    </row>
    <row r="19" spans="2:6" x14ac:dyDescent="0.25">
      <c r="B19" s="2" t="s">
        <v>1</v>
      </c>
      <c r="C19" s="3">
        <f>SUM(C20:C22)</f>
        <v>121547574</v>
      </c>
      <c r="D19" s="3">
        <f>SUM(D20:D22)</f>
        <v>216403151</v>
      </c>
      <c r="E19" s="3">
        <f>SUM(E20:E22)</f>
        <v>34270964.420000009</v>
      </c>
      <c r="F19" s="31">
        <f t="shared" si="0"/>
        <v>0.15836629116366244</v>
      </c>
    </row>
    <row r="20" spans="2:6" x14ac:dyDescent="0.25">
      <c r="B20" s="13" t="s">
        <v>14</v>
      </c>
      <c r="C20" s="14">
        <v>0</v>
      </c>
      <c r="D20" s="14">
        <v>71852</v>
      </c>
      <c r="E20" s="14">
        <v>0</v>
      </c>
      <c r="F20" s="38" t="str">
        <f t="shared" si="0"/>
        <v>0%</v>
      </c>
    </row>
    <row r="21" spans="2:6" x14ac:dyDescent="0.25">
      <c r="B21" s="45" t="s">
        <v>21</v>
      </c>
      <c r="C21" s="46">
        <v>76843240</v>
      </c>
      <c r="D21" s="46">
        <v>59454644</v>
      </c>
      <c r="E21" s="46">
        <v>49062.19</v>
      </c>
      <c r="F21" s="54">
        <f t="shared" si="0"/>
        <v>8.2520366281227755E-4</v>
      </c>
    </row>
    <row r="22" spans="2:6" x14ac:dyDescent="0.25">
      <c r="B22" s="15" t="s">
        <v>22</v>
      </c>
      <c r="C22" s="16">
        <v>44704334</v>
      </c>
      <c r="D22" s="16">
        <v>156876655</v>
      </c>
      <c r="E22" s="16">
        <v>34221902.230000012</v>
      </c>
      <c r="F22" s="39">
        <f t="shared" si="0"/>
        <v>0.21814528254697943</v>
      </c>
    </row>
    <row r="23" spans="2:6" x14ac:dyDescent="0.25">
      <c r="B23" s="2" t="s">
        <v>2</v>
      </c>
      <c r="C23" s="3">
        <f>SUM(C24:C35)</f>
        <v>1284435998</v>
      </c>
      <c r="D23" s="3">
        <f t="shared" ref="D23:E23" si="1">SUM(D24:D35)</f>
        <v>2121476915</v>
      </c>
      <c r="E23" s="3">
        <f t="shared" si="1"/>
        <v>257849293.31000006</v>
      </c>
      <c r="F23" s="31">
        <f t="shared" si="0"/>
        <v>0.12154235169228794</v>
      </c>
    </row>
    <row r="24" spans="2:6" x14ac:dyDescent="0.25">
      <c r="B24" s="13" t="s">
        <v>14</v>
      </c>
      <c r="C24" s="14">
        <v>450065784</v>
      </c>
      <c r="D24" s="14">
        <v>411477090</v>
      </c>
      <c r="E24" s="14">
        <v>85688862.690000013</v>
      </c>
      <c r="F24" s="38">
        <f t="shared" si="0"/>
        <v>0.20824698330106303</v>
      </c>
    </row>
    <row r="25" spans="2:6" x14ac:dyDescent="0.25">
      <c r="B25" s="15" t="s">
        <v>15</v>
      </c>
      <c r="C25" s="16">
        <v>181482848</v>
      </c>
      <c r="D25" s="16">
        <v>263442456</v>
      </c>
      <c r="E25" s="16">
        <v>17595993.709999993</v>
      </c>
      <c r="F25" s="39">
        <f t="shared" si="0"/>
        <v>6.6792551121676424E-2</v>
      </c>
    </row>
    <row r="26" spans="2:6" x14ac:dyDescent="0.25">
      <c r="B26" s="15" t="s">
        <v>16</v>
      </c>
      <c r="C26" s="16">
        <v>115269328</v>
      </c>
      <c r="D26" s="16">
        <v>162578434</v>
      </c>
      <c r="E26" s="16">
        <v>12808157.020000003</v>
      </c>
      <c r="F26" s="39">
        <f t="shared" si="0"/>
        <v>7.8781402335318371E-2</v>
      </c>
    </row>
    <row r="27" spans="2:6" x14ac:dyDescent="0.25">
      <c r="B27" s="15" t="s">
        <v>17</v>
      </c>
      <c r="C27" s="16">
        <v>86286776</v>
      </c>
      <c r="D27" s="16">
        <v>113360794</v>
      </c>
      <c r="E27" s="16">
        <v>9326364.6199999992</v>
      </c>
      <c r="F27" s="39">
        <f t="shared" si="0"/>
        <v>8.2271518140566297E-2</v>
      </c>
    </row>
    <row r="28" spans="2:6" x14ac:dyDescent="0.25">
      <c r="B28" s="15" t="s">
        <v>18</v>
      </c>
      <c r="C28" s="16">
        <v>31979054</v>
      </c>
      <c r="D28" s="16">
        <v>44394044</v>
      </c>
      <c r="E28" s="16">
        <v>3692165.6299999985</v>
      </c>
      <c r="F28" s="39">
        <f t="shared" si="0"/>
        <v>8.3168040064113075E-2</v>
      </c>
    </row>
    <row r="29" spans="2:6" x14ac:dyDescent="0.25">
      <c r="B29" s="15" t="s">
        <v>19</v>
      </c>
      <c r="C29" s="16">
        <v>82012540</v>
      </c>
      <c r="D29" s="16">
        <v>96902794</v>
      </c>
      <c r="E29" s="16">
        <v>17615227.159999996</v>
      </c>
      <c r="F29" s="39">
        <f t="shared" si="0"/>
        <v>0.18178244850194925</v>
      </c>
    </row>
    <row r="30" spans="2:6" x14ac:dyDescent="0.25">
      <c r="B30" s="15" t="s">
        <v>20</v>
      </c>
      <c r="C30" s="16">
        <v>15160222</v>
      </c>
      <c r="D30" s="16">
        <v>144212192</v>
      </c>
      <c r="E30" s="16">
        <v>3699836.8200000003</v>
      </c>
      <c r="F30" s="39">
        <f t="shared" si="0"/>
        <v>2.56555064359607E-2</v>
      </c>
    </row>
    <row r="31" spans="2:6" x14ac:dyDescent="0.25">
      <c r="B31" s="15" t="s">
        <v>23</v>
      </c>
      <c r="C31" s="16">
        <v>9382692</v>
      </c>
      <c r="D31" s="16">
        <v>59953144</v>
      </c>
      <c r="E31" s="16">
        <v>6180180.0000000009</v>
      </c>
      <c r="F31" s="39">
        <f t="shared" si="0"/>
        <v>0.10308350134231493</v>
      </c>
    </row>
    <row r="32" spans="2:6" x14ac:dyDescent="0.25">
      <c r="B32" s="15" t="s">
        <v>24</v>
      </c>
      <c r="C32" s="16">
        <v>2035729</v>
      </c>
      <c r="D32" s="16">
        <v>14005066</v>
      </c>
      <c r="E32" s="16">
        <v>1834327.4899999993</v>
      </c>
      <c r="F32" s="39">
        <f t="shared" si="0"/>
        <v>0.13097599754260347</v>
      </c>
    </row>
    <row r="33" spans="2:6" x14ac:dyDescent="0.25">
      <c r="B33" s="15" t="s">
        <v>25</v>
      </c>
      <c r="C33" s="16">
        <v>5217693</v>
      </c>
      <c r="D33" s="16">
        <v>37393387</v>
      </c>
      <c r="E33" s="16">
        <v>2593656.8199999998</v>
      </c>
      <c r="F33" s="39">
        <f t="shared" si="0"/>
        <v>6.9361377186827181E-2</v>
      </c>
    </row>
    <row r="34" spans="2:6" x14ac:dyDescent="0.25">
      <c r="B34" s="15" t="s">
        <v>21</v>
      </c>
      <c r="C34" s="16">
        <v>140833642</v>
      </c>
      <c r="D34" s="16">
        <v>318036058</v>
      </c>
      <c r="E34" s="16">
        <v>47780700.030000076</v>
      </c>
      <c r="F34" s="39">
        <f t="shared" si="0"/>
        <v>0.15023673834493345</v>
      </c>
    </row>
    <row r="35" spans="2:6" x14ac:dyDescent="0.25">
      <c r="B35" s="17" t="s">
        <v>22</v>
      </c>
      <c r="C35" s="18">
        <v>164709690</v>
      </c>
      <c r="D35" s="18">
        <v>455721456</v>
      </c>
      <c r="E35" s="18">
        <v>49033821.319999985</v>
      </c>
      <c r="F35" s="40">
        <f t="shared" ref="F35:F58" si="2">IF(E35=0,"0%",+E35/D35)</f>
        <v>0.10759603410026844</v>
      </c>
    </row>
    <row r="36" spans="2:6" x14ac:dyDescent="0.25">
      <c r="B36" s="2" t="s">
        <v>3</v>
      </c>
      <c r="C36" s="3">
        <f>+C37</f>
        <v>0</v>
      </c>
      <c r="D36" s="3">
        <f t="shared" ref="D36:E36" si="3">+D37</f>
        <v>218500000</v>
      </c>
      <c r="E36" s="3">
        <f t="shared" si="3"/>
        <v>18500000</v>
      </c>
      <c r="F36" s="31">
        <f t="shared" si="2"/>
        <v>8.4668192219679639E-2</v>
      </c>
    </row>
    <row r="37" spans="2:6" x14ac:dyDescent="0.25">
      <c r="B37" s="15" t="s">
        <v>20</v>
      </c>
      <c r="C37" s="19">
        <v>0</v>
      </c>
      <c r="D37" s="19">
        <v>218500000</v>
      </c>
      <c r="E37" s="19">
        <v>18500000</v>
      </c>
      <c r="F37" s="41">
        <f t="shared" si="2"/>
        <v>8.4668192219679639E-2</v>
      </c>
    </row>
    <row r="38" spans="2:6" x14ac:dyDescent="0.25">
      <c r="B38" s="2" t="s">
        <v>4</v>
      </c>
      <c r="C38" s="3">
        <f>+SUM(C39:C45)</f>
        <v>15028000</v>
      </c>
      <c r="D38" s="3">
        <f t="shared" ref="D38:E38" si="4">+SUM(D39:D45)</f>
        <v>58611706</v>
      </c>
      <c r="E38" s="3">
        <f t="shared" si="4"/>
        <v>27268602.520000003</v>
      </c>
      <c r="F38" s="31">
        <f t="shared" si="2"/>
        <v>0.46524157682767336</v>
      </c>
    </row>
    <row r="39" spans="2:6" x14ac:dyDescent="0.25">
      <c r="B39" s="13" t="s">
        <v>14</v>
      </c>
      <c r="C39" s="14">
        <v>777000</v>
      </c>
      <c r="D39" s="14">
        <v>18337150</v>
      </c>
      <c r="E39" s="14">
        <v>12441313.25</v>
      </c>
      <c r="F39" s="38">
        <f t="shared" si="2"/>
        <v>0.67847584002966654</v>
      </c>
    </row>
    <row r="40" spans="2:6" x14ac:dyDescent="0.25">
      <c r="B40" s="15" t="s">
        <v>15</v>
      </c>
      <c r="C40" s="16">
        <v>0</v>
      </c>
      <c r="D40" s="16">
        <v>187250</v>
      </c>
      <c r="E40" s="16">
        <v>105445.07</v>
      </c>
      <c r="F40" s="39">
        <f t="shared" si="2"/>
        <v>0.56312453938584783</v>
      </c>
    </row>
    <row r="41" spans="2:6" x14ac:dyDescent="0.25">
      <c r="B41" s="15" t="s">
        <v>16</v>
      </c>
      <c r="C41" s="16">
        <v>0</v>
      </c>
      <c r="D41" s="16">
        <v>668834</v>
      </c>
      <c r="E41" s="16">
        <v>135366.43</v>
      </c>
      <c r="F41" s="39">
        <f t="shared" si="2"/>
        <v>0.20239166968186426</v>
      </c>
    </row>
    <row r="42" spans="2:6" x14ac:dyDescent="0.25">
      <c r="B42" s="15" t="s">
        <v>17</v>
      </c>
      <c r="C42" s="16">
        <v>0</v>
      </c>
      <c r="D42" s="16">
        <v>6358442</v>
      </c>
      <c r="E42" s="16">
        <v>1128201</v>
      </c>
      <c r="F42" s="39">
        <f t="shared" si="2"/>
        <v>0.17743355998214658</v>
      </c>
    </row>
    <row r="43" spans="2:6" x14ac:dyDescent="0.25">
      <c r="B43" s="15" t="s">
        <v>19</v>
      </c>
      <c r="C43" s="16">
        <v>0</v>
      </c>
      <c r="D43" s="16">
        <v>3988501</v>
      </c>
      <c r="E43" s="16">
        <v>1728483</v>
      </c>
      <c r="F43" s="39">
        <f t="shared" si="2"/>
        <v>0.43336657054868483</v>
      </c>
    </row>
    <row r="44" spans="2:6" x14ac:dyDescent="0.25">
      <c r="B44" s="15" t="s">
        <v>21</v>
      </c>
      <c r="C44" s="16">
        <v>2830000</v>
      </c>
      <c r="D44" s="16">
        <v>8078014</v>
      </c>
      <c r="E44" s="16">
        <v>1316372.9600000002</v>
      </c>
      <c r="F44" s="39">
        <f t="shared" si="2"/>
        <v>0.16295749920710711</v>
      </c>
    </row>
    <row r="45" spans="2:6" x14ac:dyDescent="0.25">
      <c r="B45" s="15" t="s">
        <v>22</v>
      </c>
      <c r="C45" s="16">
        <v>11421000</v>
      </c>
      <c r="D45" s="16">
        <v>20993515</v>
      </c>
      <c r="E45" s="16">
        <v>10413420.810000001</v>
      </c>
      <c r="F45" s="39">
        <f t="shared" si="2"/>
        <v>0.4960303603279394</v>
      </c>
    </row>
    <row r="46" spans="2:6" x14ac:dyDescent="0.25">
      <c r="B46" s="2" t="s">
        <v>5</v>
      </c>
      <c r="C46" s="3">
        <f>+SUM(C47:C58)</f>
        <v>867775375</v>
      </c>
      <c r="D46" s="3">
        <f t="shared" ref="D46:E46" si="5">+SUM(D47:D58)</f>
        <v>353668226</v>
      </c>
      <c r="E46" s="3">
        <f t="shared" si="5"/>
        <v>27701747.539999999</v>
      </c>
      <c r="F46" s="31">
        <f t="shared" si="2"/>
        <v>7.8326933276725852E-2</v>
      </c>
    </row>
    <row r="47" spans="2:6" x14ac:dyDescent="0.25">
      <c r="B47" s="13" t="s">
        <v>14</v>
      </c>
      <c r="C47" s="14">
        <v>28635690</v>
      </c>
      <c r="D47" s="14">
        <v>853116</v>
      </c>
      <c r="E47" s="14">
        <v>0</v>
      </c>
      <c r="F47" s="38" t="str">
        <f t="shared" si="2"/>
        <v>0%</v>
      </c>
    </row>
    <row r="48" spans="2:6" x14ac:dyDescent="0.25">
      <c r="B48" s="15" t="s">
        <v>15</v>
      </c>
      <c r="C48" s="16">
        <v>30990690</v>
      </c>
      <c r="D48" s="16">
        <v>19276092</v>
      </c>
      <c r="E48" s="16">
        <v>806687.44000000006</v>
      </c>
      <c r="F48" s="39">
        <f t="shared" si="2"/>
        <v>4.1849117549345588E-2</v>
      </c>
    </row>
    <row r="49" spans="2:6" x14ac:dyDescent="0.25">
      <c r="B49" s="15" t="s">
        <v>16</v>
      </c>
      <c r="C49" s="16">
        <v>25000000</v>
      </c>
      <c r="D49" s="16">
        <v>6307022</v>
      </c>
      <c r="E49" s="16">
        <v>34788.839999999997</v>
      </c>
      <c r="F49" s="39">
        <f t="shared" si="2"/>
        <v>5.5158900666590341E-3</v>
      </c>
    </row>
    <row r="50" spans="2:6" x14ac:dyDescent="0.25">
      <c r="B50" s="15" t="s">
        <v>17</v>
      </c>
      <c r="C50" s="16">
        <v>25000000</v>
      </c>
      <c r="D50" s="16">
        <v>0</v>
      </c>
      <c r="E50" s="16">
        <v>0</v>
      </c>
      <c r="F50" s="39" t="str">
        <f t="shared" si="2"/>
        <v>0%</v>
      </c>
    </row>
    <row r="51" spans="2:6" x14ac:dyDescent="0.25">
      <c r="B51" s="15" t="s">
        <v>18</v>
      </c>
      <c r="C51" s="16">
        <v>15000000</v>
      </c>
      <c r="D51" s="16">
        <v>18658309</v>
      </c>
      <c r="E51" s="16">
        <v>0</v>
      </c>
      <c r="F51" s="39" t="str">
        <f t="shared" si="2"/>
        <v>0%</v>
      </c>
    </row>
    <row r="52" spans="2:6" x14ac:dyDescent="0.25">
      <c r="B52" s="15" t="s">
        <v>19</v>
      </c>
      <c r="C52" s="16">
        <v>25000000</v>
      </c>
      <c r="D52" s="16">
        <v>32565048</v>
      </c>
      <c r="E52" s="16">
        <v>0</v>
      </c>
      <c r="F52" s="39" t="str">
        <f t="shared" si="2"/>
        <v>0%</v>
      </c>
    </row>
    <row r="53" spans="2:6" x14ac:dyDescent="0.25">
      <c r="B53" s="15" t="s">
        <v>20</v>
      </c>
      <c r="C53" s="16">
        <v>0</v>
      </c>
      <c r="D53" s="16">
        <v>18633947</v>
      </c>
      <c r="E53" s="16">
        <v>3992200.8000000003</v>
      </c>
      <c r="F53" s="39">
        <f t="shared" si="2"/>
        <v>0.21424343430836207</v>
      </c>
    </row>
    <row r="54" spans="2:6" x14ac:dyDescent="0.25">
      <c r="B54" s="15" t="s">
        <v>23</v>
      </c>
      <c r="C54" s="16">
        <v>0</v>
      </c>
      <c r="D54" s="16">
        <v>124097</v>
      </c>
      <c r="E54" s="16">
        <v>0</v>
      </c>
      <c r="F54" s="39" t="str">
        <f t="shared" si="2"/>
        <v>0%</v>
      </c>
    </row>
    <row r="55" spans="2:6" x14ac:dyDescent="0.25">
      <c r="B55" s="15" t="s">
        <v>24</v>
      </c>
      <c r="C55" s="16">
        <v>0</v>
      </c>
      <c r="D55" s="16">
        <v>0</v>
      </c>
      <c r="E55" s="16">
        <v>0</v>
      </c>
      <c r="F55" s="39" t="str">
        <f t="shared" si="2"/>
        <v>0%</v>
      </c>
    </row>
    <row r="56" spans="2:6" x14ac:dyDescent="0.25">
      <c r="B56" s="15" t="s">
        <v>25</v>
      </c>
      <c r="C56" s="16">
        <v>10000000</v>
      </c>
      <c r="D56" s="16">
        <v>10369400</v>
      </c>
      <c r="E56" s="16">
        <v>7120</v>
      </c>
      <c r="F56" s="39">
        <f t="shared" si="2"/>
        <v>6.8663567805273213E-4</v>
      </c>
    </row>
    <row r="57" spans="2:6" x14ac:dyDescent="0.25">
      <c r="B57" s="15" t="s">
        <v>21</v>
      </c>
      <c r="C57" s="16">
        <v>0</v>
      </c>
      <c r="D57" s="16">
        <v>5223283</v>
      </c>
      <c r="E57" s="16">
        <v>742737.52</v>
      </c>
      <c r="F57" s="39">
        <f t="shared" si="2"/>
        <v>0.14219744938193088</v>
      </c>
    </row>
    <row r="58" spans="2:6" x14ac:dyDescent="0.25">
      <c r="B58" s="15" t="s">
        <v>22</v>
      </c>
      <c r="C58" s="16">
        <v>708148995</v>
      </c>
      <c r="D58" s="16">
        <v>241657912</v>
      </c>
      <c r="E58" s="16">
        <v>22118212.939999998</v>
      </c>
      <c r="F58" s="39">
        <f t="shared" si="2"/>
        <v>9.1526955426148013E-2</v>
      </c>
    </row>
    <row r="59" spans="2:6" x14ac:dyDescent="0.25">
      <c r="B59" s="4" t="s">
        <v>8</v>
      </c>
      <c r="C59" s="5">
        <f>+C46+C38+C36+C23+C19+C6</f>
        <v>3462390947</v>
      </c>
      <c r="D59" s="5">
        <f t="shared" ref="D59:E59" si="6">+D46+D38+D36+D23+D19+D6</f>
        <v>5368072150</v>
      </c>
      <c r="E59" s="5">
        <f t="shared" si="6"/>
        <v>791649005.61999977</v>
      </c>
      <c r="F59" s="7">
        <f t="shared" ref="F59" si="7">E59/D59</f>
        <v>0.14747361501465656</v>
      </c>
    </row>
    <row r="60" spans="2:6" x14ac:dyDescent="0.25">
      <c r="B60" s="1" t="s">
        <v>27</v>
      </c>
      <c r="C60" s="11"/>
      <c r="D60" s="11"/>
      <c r="E60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71.5703125" customWidth="1"/>
    <col min="5" max="5" width="14.7109375" customWidth="1"/>
    <col min="6" max="6" width="11.85546875" bestFit="1" customWidth="1"/>
  </cols>
  <sheetData>
    <row r="2" spans="2:6" ht="52.5" customHeight="1" x14ac:dyDescent="0.25">
      <c r="B2" s="58" t="s">
        <v>28</v>
      </c>
      <c r="C2" s="58"/>
      <c r="D2" s="58"/>
      <c r="E2" s="58"/>
      <c r="F2" s="5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26</v>
      </c>
      <c r="F5" s="12" t="s">
        <v>10</v>
      </c>
    </row>
    <row r="6" spans="2:6" x14ac:dyDescent="0.25">
      <c r="B6" s="2" t="s">
        <v>0</v>
      </c>
      <c r="C6" s="3">
        <f>SUM(C7:C11)</f>
        <v>200000</v>
      </c>
      <c r="D6" s="3">
        <f t="shared" ref="D6:E6" si="0">SUM(D7:D11)</f>
        <v>1964730</v>
      </c>
      <c r="E6" s="3">
        <f t="shared" si="0"/>
        <v>314126</v>
      </c>
      <c r="F6" s="6">
        <f t="shared" ref="F6:F39" si="1">E6/D6</f>
        <v>0.15988252838812458</v>
      </c>
    </row>
    <row r="7" spans="2:6" x14ac:dyDescent="0.25">
      <c r="B7" s="42" t="s">
        <v>14</v>
      </c>
      <c r="C7" s="14">
        <v>0</v>
      </c>
      <c r="D7" s="14">
        <v>42485</v>
      </c>
      <c r="E7" s="14">
        <v>0</v>
      </c>
      <c r="F7" s="26">
        <f t="shared" si="1"/>
        <v>0</v>
      </c>
    </row>
    <row r="8" spans="2:6" x14ac:dyDescent="0.25">
      <c r="B8" s="55" t="s">
        <v>15</v>
      </c>
      <c r="C8" s="46">
        <v>0</v>
      </c>
      <c r="D8" s="46">
        <v>212597</v>
      </c>
      <c r="E8" s="46">
        <v>62800</v>
      </c>
      <c r="F8" s="27">
        <f t="shared" si="1"/>
        <v>0.29539457283028453</v>
      </c>
    </row>
    <row r="9" spans="2:6" x14ac:dyDescent="0.25">
      <c r="B9" s="47" t="s">
        <v>23</v>
      </c>
      <c r="C9" s="16">
        <v>0</v>
      </c>
      <c r="D9" s="16">
        <v>650000</v>
      </c>
      <c r="E9" s="16">
        <v>100338</v>
      </c>
      <c r="F9" s="27">
        <f t="shared" si="1"/>
        <v>0.15436615384615385</v>
      </c>
    </row>
    <row r="10" spans="2:6" x14ac:dyDescent="0.25">
      <c r="B10" s="47" t="s">
        <v>21</v>
      </c>
      <c r="C10" s="16">
        <v>0</v>
      </c>
      <c r="D10" s="16">
        <v>0</v>
      </c>
      <c r="E10" s="16">
        <v>0</v>
      </c>
      <c r="F10" s="57" t="str">
        <f>IF(E10=0,"0.0%",E10/D10)</f>
        <v>0.0%</v>
      </c>
    </row>
    <row r="11" spans="2:6" x14ac:dyDescent="0.25">
      <c r="B11" s="48" t="s">
        <v>22</v>
      </c>
      <c r="C11" s="18">
        <v>200000</v>
      </c>
      <c r="D11" s="18">
        <v>1059648</v>
      </c>
      <c r="E11" s="18">
        <v>150988</v>
      </c>
      <c r="F11" s="28">
        <f t="shared" si="1"/>
        <v>0.14248882647822672</v>
      </c>
    </row>
    <row r="12" spans="2:6" x14ac:dyDescent="0.25">
      <c r="B12" s="2" t="s">
        <v>1</v>
      </c>
      <c r="C12" s="3">
        <f>SUM(C13:C14)</f>
        <v>850000</v>
      </c>
      <c r="D12" s="3">
        <f t="shared" ref="D12:E12" si="2">SUM(D13:D14)</f>
        <v>850000</v>
      </c>
      <c r="E12" s="3">
        <f t="shared" si="2"/>
        <v>0</v>
      </c>
      <c r="F12" s="6">
        <f t="shared" si="1"/>
        <v>0</v>
      </c>
    </row>
    <row r="13" spans="2:6" x14ac:dyDescent="0.25">
      <c r="B13" s="42" t="s">
        <v>21</v>
      </c>
      <c r="C13" s="14">
        <v>850000</v>
      </c>
      <c r="D13" s="14">
        <v>0</v>
      </c>
      <c r="E13" s="14">
        <v>0</v>
      </c>
      <c r="F13" s="56" t="str">
        <f>IF(E13=0,"0.0%",E13/D13)</f>
        <v>0.0%</v>
      </c>
    </row>
    <row r="14" spans="2:6" x14ac:dyDescent="0.25">
      <c r="B14" s="48" t="s">
        <v>22</v>
      </c>
      <c r="C14" s="18">
        <v>0</v>
      </c>
      <c r="D14" s="18">
        <v>850000</v>
      </c>
      <c r="E14" s="18">
        <v>0</v>
      </c>
      <c r="F14" s="28">
        <f t="shared" si="1"/>
        <v>0</v>
      </c>
    </row>
    <row r="15" spans="2:6" x14ac:dyDescent="0.25">
      <c r="B15" s="2" t="s">
        <v>2</v>
      </c>
      <c r="C15" s="3">
        <f>+SUM(C16:C27)</f>
        <v>60526363</v>
      </c>
      <c r="D15" s="3">
        <f t="shared" ref="D15:E15" si="3">+SUM(D16:D27)</f>
        <v>269428249</v>
      </c>
      <c r="E15" s="3">
        <f t="shared" si="3"/>
        <v>23048187.18</v>
      </c>
      <c r="F15" s="6">
        <f t="shared" si="1"/>
        <v>8.5544805585697881E-2</v>
      </c>
    </row>
    <row r="16" spans="2:6" x14ac:dyDescent="0.25">
      <c r="B16" s="13" t="s">
        <v>14</v>
      </c>
      <c r="C16" s="14">
        <v>6360</v>
      </c>
      <c r="D16" s="14">
        <v>2986781</v>
      </c>
      <c r="E16" s="14">
        <v>120615.48999999999</v>
      </c>
      <c r="F16" s="26">
        <f t="shared" si="1"/>
        <v>4.038310475391399E-2</v>
      </c>
    </row>
    <row r="17" spans="2:6" x14ac:dyDescent="0.25">
      <c r="B17" s="15" t="s">
        <v>15</v>
      </c>
      <c r="C17" s="16">
        <v>7950</v>
      </c>
      <c r="D17" s="16">
        <v>5674498</v>
      </c>
      <c r="E17" s="16">
        <v>24510.9</v>
      </c>
      <c r="F17" s="27">
        <f t="shared" si="1"/>
        <v>4.3194834150968075E-3</v>
      </c>
    </row>
    <row r="18" spans="2:6" x14ac:dyDescent="0.25">
      <c r="B18" s="15" t="s">
        <v>16</v>
      </c>
      <c r="C18" s="16">
        <v>4770</v>
      </c>
      <c r="D18" s="16">
        <v>6029295</v>
      </c>
      <c r="E18" s="16">
        <v>19488.05</v>
      </c>
      <c r="F18" s="27">
        <f t="shared" si="1"/>
        <v>3.2322269850786865E-3</v>
      </c>
    </row>
    <row r="19" spans="2:6" x14ac:dyDescent="0.25">
      <c r="B19" s="15" t="s">
        <v>17</v>
      </c>
      <c r="C19" s="16">
        <v>6360</v>
      </c>
      <c r="D19" s="16">
        <v>1556284</v>
      </c>
      <c r="E19" s="16">
        <v>25696.79</v>
      </c>
      <c r="F19" s="27">
        <f t="shared" si="1"/>
        <v>1.651163283822233E-2</v>
      </c>
    </row>
    <row r="20" spans="2:6" x14ac:dyDescent="0.25">
      <c r="B20" s="15" t="s">
        <v>18</v>
      </c>
      <c r="C20" s="16">
        <v>4770</v>
      </c>
      <c r="D20" s="16">
        <v>2911617</v>
      </c>
      <c r="E20" s="16">
        <v>65332.4</v>
      </c>
      <c r="F20" s="27">
        <f t="shared" si="1"/>
        <v>2.2438528144326675E-2</v>
      </c>
    </row>
    <row r="21" spans="2:6" x14ac:dyDescent="0.25">
      <c r="B21" s="15" t="s">
        <v>19</v>
      </c>
      <c r="C21" s="16">
        <v>4770</v>
      </c>
      <c r="D21" s="16">
        <v>695865</v>
      </c>
      <c r="E21" s="16">
        <v>35718.600000000006</v>
      </c>
      <c r="F21" s="27">
        <f t="shared" si="1"/>
        <v>5.1329783794270452E-2</v>
      </c>
    </row>
    <row r="22" spans="2:6" x14ac:dyDescent="0.25">
      <c r="B22" s="15" t="s">
        <v>20</v>
      </c>
      <c r="C22" s="16">
        <v>5830</v>
      </c>
      <c r="D22" s="16">
        <v>718780</v>
      </c>
      <c r="E22" s="16">
        <v>2250</v>
      </c>
      <c r="F22" s="27">
        <f t="shared" si="1"/>
        <v>3.130304126436462E-3</v>
      </c>
    </row>
    <row r="23" spans="2:6" x14ac:dyDescent="0.25">
      <c r="B23" s="15" t="s">
        <v>23</v>
      </c>
      <c r="C23" s="16">
        <v>0</v>
      </c>
      <c r="D23" s="16">
        <v>723143</v>
      </c>
      <c r="E23" s="16">
        <v>11500</v>
      </c>
      <c r="F23" s="27">
        <f t="shared" si="1"/>
        <v>1.5902802073725391E-2</v>
      </c>
    </row>
    <row r="24" spans="2:6" x14ac:dyDescent="0.25">
      <c r="B24" s="15" t="s">
        <v>24</v>
      </c>
      <c r="C24" s="16">
        <v>1590</v>
      </c>
      <c r="D24" s="16">
        <v>536518</v>
      </c>
      <c r="E24" s="16">
        <v>1590</v>
      </c>
      <c r="F24" s="27">
        <f t="shared" si="1"/>
        <v>2.9635538789006149E-3</v>
      </c>
    </row>
    <row r="25" spans="2:6" x14ac:dyDescent="0.25">
      <c r="B25" s="15" t="s">
        <v>25</v>
      </c>
      <c r="C25" s="16">
        <v>3180</v>
      </c>
      <c r="D25" s="16">
        <v>115480</v>
      </c>
      <c r="E25" s="16">
        <v>15180</v>
      </c>
      <c r="F25" s="27">
        <f t="shared" si="1"/>
        <v>0.13145133356425356</v>
      </c>
    </row>
    <row r="26" spans="2:6" x14ac:dyDescent="0.25">
      <c r="B26" s="15" t="s">
        <v>21</v>
      </c>
      <c r="C26" s="16">
        <v>14832993</v>
      </c>
      <c r="D26" s="16">
        <v>67639521</v>
      </c>
      <c r="E26" s="16">
        <v>8113680.8799999999</v>
      </c>
      <c r="F26" s="27">
        <f t="shared" si="1"/>
        <v>0.11995473593019679</v>
      </c>
    </row>
    <row r="27" spans="2:6" x14ac:dyDescent="0.25">
      <c r="B27" s="17" t="s">
        <v>22</v>
      </c>
      <c r="C27" s="18">
        <v>45647790</v>
      </c>
      <c r="D27" s="18">
        <v>179840467</v>
      </c>
      <c r="E27" s="18">
        <v>14612624.070000002</v>
      </c>
      <c r="F27" s="28">
        <f t="shared" si="1"/>
        <v>8.1253259145507017E-2</v>
      </c>
    </row>
    <row r="28" spans="2:6" hidden="1" x14ac:dyDescent="0.25">
      <c r="B28" s="2" t="s">
        <v>3</v>
      </c>
      <c r="C28" s="3">
        <f>+C29</f>
        <v>0</v>
      </c>
      <c r="D28" s="3">
        <f t="shared" ref="D28:E28" si="4">+D29</f>
        <v>0</v>
      </c>
      <c r="E28" s="3">
        <f t="shared" si="4"/>
        <v>0</v>
      </c>
      <c r="F28" s="6" t="e">
        <f t="shared" ref="F28:F29" si="5">E28/D28</f>
        <v>#DIV/0!</v>
      </c>
    </row>
    <row r="29" spans="2:6" hidden="1" x14ac:dyDescent="0.25">
      <c r="B29" s="13"/>
      <c r="C29" s="14"/>
      <c r="D29" s="14"/>
      <c r="E29" s="14"/>
      <c r="F29" s="26" t="e">
        <f t="shared" si="5"/>
        <v>#DIV/0!</v>
      </c>
    </row>
    <row r="30" spans="2:6" x14ac:dyDescent="0.25">
      <c r="B30" s="2" t="s">
        <v>4</v>
      </c>
      <c r="C30" s="3">
        <f>+SUM(C31:C32)</f>
        <v>2908783</v>
      </c>
      <c r="D30" s="3">
        <f>+SUM(D31:D32)</f>
        <v>3591881</v>
      </c>
      <c r="E30" s="3">
        <f>+SUM(E31:E32)</f>
        <v>71048.209999999992</v>
      </c>
      <c r="F30" s="6">
        <f t="shared" si="1"/>
        <v>1.978022378803752E-2</v>
      </c>
    </row>
    <row r="31" spans="2:6" x14ac:dyDescent="0.25">
      <c r="B31" s="13" t="s">
        <v>21</v>
      </c>
      <c r="C31" s="14">
        <v>2615453</v>
      </c>
      <c r="D31" s="14">
        <v>3226452</v>
      </c>
      <c r="E31" s="14">
        <v>28143</v>
      </c>
      <c r="F31" s="26">
        <f t="shared" si="1"/>
        <v>8.7225844364025879E-3</v>
      </c>
    </row>
    <row r="32" spans="2:6" x14ac:dyDescent="0.25">
      <c r="B32" s="45" t="s">
        <v>22</v>
      </c>
      <c r="C32" s="46">
        <v>293330</v>
      </c>
      <c r="D32" s="46">
        <v>365429</v>
      </c>
      <c r="E32" s="46">
        <v>42905.21</v>
      </c>
      <c r="F32" s="27">
        <f t="shared" si="1"/>
        <v>0.11741052297436712</v>
      </c>
    </row>
    <row r="33" spans="2:6" x14ac:dyDescent="0.25">
      <c r="B33" s="2" t="s">
        <v>5</v>
      </c>
      <c r="C33" s="3">
        <f>+SUM(C34:C38)</f>
        <v>3283023</v>
      </c>
      <c r="D33" s="3">
        <f>+SUM(D34:D38)</f>
        <v>9326231</v>
      </c>
      <c r="E33" s="3">
        <f>+SUM(E34:E38)</f>
        <v>254034.61</v>
      </c>
      <c r="F33" s="6">
        <f t="shared" si="1"/>
        <v>2.723872162291498E-2</v>
      </c>
    </row>
    <row r="34" spans="2:6" x14ac:dyDescent="0.25">
      <c r="B34" s="13" t="s">
        <v>15</v>
      </c>
      <c r="C34" s="14">
        <v>0</v>
      </c>
      <c r="D34" s="14">
        <v>16460</v>
      </c>
      <c r="E34" s="14">
        <v>0</v>
      </c>
      <c r="F34" s="26">
        <f t="shared" si="1"/>
        <v>0</v>
      </c>
    </row>
    <row r="35" spans="2:6" x14ac:dyDescent="0.25">
      <c r="B35" s="45" t="s">
        <v>18</v>
      </c>
      <c r="C35" s="46">
        <v>0</v>
      </c>
      <c r="D35" s="46">
        <v>8000</v>
      </c>
      <c r="E35" s="46">
        <v>0</v>
      </c>
      <c r="F35" s="27">
        <f t="shared" si="1"/>
        <v>0</v>
      </c>
    </row>
    <row r="36" spans="2:6" x14ac:dyDescent="0.25">
      <c r="B36" s="45" t="s">
        <v>23</v>
      </c>
      <c r="C36" s="46">
        <v>0</v>
      </c>
      <c r="D36" s="46">
        <v>276100</v>
      </c>
      <c r="E36" s="46">
        <v>0</v>
      </c>
      <c r="F36" s="27">
        <f t="shared" si="1"/>
        <v>0</v>
      </c>
    </row>
    <row r="37" spans="2:6" x14ac:dyDescent="0.25">
      <c r="B37" s="15" t="s">
        <v>21</v>
      </c>
      <c r="C37" s="16">
        <v>3010683</v>
      </c>
      <c r="D37" s="16">
        <v>4529226</v>
      </c>
      <c r="E37" s="16">
        <v>45936.9</v>
      </c>
      <c r="F37" s="27">
        <f t="shared" si="1"/>
        <v>1.0142328954218668E-2</v>
      </c>
    </row>
    <row r="38" spans="2:6" x14ac:dyDescent="0.25">
      <c r="B38" s="15" t="s">
        <v>22</v>
      </c>
      <c r="C38" s="16">
        <v>272340</v>
      </c>
      <c r="D38" s="16">
        <v>4496445</v>
      </c>
      <c r="E38" s="16">
        <v>208097.71</v>
      </c>
      <c r="F38" s="27">
        <f t="shared" si="1"/>
        <v>4.6280497148302714E-2</v>
      </c>
    </row>
    <row r="39" spans="2:6" x14ac:dyDescent="0.25">
      <c r="B39" s="4" t="s">
        <v>8</v>
      </c>
      <c r="C39" s="5">
        <f>+C33+C30+C28+C15+C12+C6</f>
        <v>67768169</v>
      </c>
      <c r="D39" s="5">
        <f>+D33+D30+D28+D15+D12+D6</f>
        <v>285161091</v>
      </c>
      <c r="E39" s="5">
        <f>+E33+E30+E28+E15+E12+E6</f>
        <v>23687396</v>
      </c>
      <c r="F39" s="7">
        <f t="shared" si="1"/>
        <v>8.3066718243128057E-2</v>
      </c>
    </row>
    <row r="40" spans="2:6" x14ac:dyDescent="0.25">
      <c r="B40" s="1" t="s">
        <v>27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>
      <selection activeCell="B1" sqref="B1"/>
    </sheetView>
  </sheetViews>
  <sheetFormatPr baseColWidth="10" defaultRowHeight="15" x14ac:dyDescent="0.25"/>
  <cols>
    <col min="2" max="2" width="68.140625" customWidth="1"/>
    <col min="3" max="4" width="12.7109375" bestFit="1" customWidth="1"/>
    <col min="5" max="5" width="14.7109375" customWidth="1"/>
  </cols>
  <sheetData>
    <row r="2" spans="2:6" ht="70.5" customHeight="1" x14ac:dyDescent="0.25">
      <c r="B2" s="58" t="s">
        <v>28</v>
      </c>
      <c r="C2" s="58"/>
      <c r="D2" s="58"/>
      <c r="E2" s="58"/>
      <c r="F2" s="5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26</v>
      </c>
      <c r="F5" s="12" t="s">
        <v>10</v>
      </c>
    </row>
    <row r="6" spans="2:6" hidden="1" x14ac:dyDescent="0.25">
      <c r="B6" s="2" t="s">
        <v>3</v>
      </c>
      <c r="C6" s="3">
        <f>+C7</f>
        <v>0</v>
      </c>
      <c r="D6" s="3">
        <f t="shared" ref="D6:E6" si="0">+D7</f>
        <v>0</v>
      </c>
      <c r="E6" s="3">
        <f t="shared" si="0"/>
        <v>0</v>
      </c>
      <c r="F6" s="6" t="e">
        <f>E6/D6</f>
        <v>#DIV/0!</v>
      </c>
    </row>
    <row r="7" spans="2:6" hidden="1" x14ac:dyDescent="0.25">
      <c r="B7" s="13"/>
      <c r="C7" s="14"/>
      <c r="D7" s="14"/>
      <c r="E7" s="14"/>
      <c r="F7" s="43" t="e">
        <f>E7/D7</f>
        <v>#DIV/0!</v>
      </c>
    </row>
    <row r="8" spans="2:6" x14ac:dyDescent="0.25">
      <c r="B8" s="2" t="s">
        <v>5</v>
      </c>
      <c r="C8" s="3">
        <f>+SUM(C9:C9)</f>
        <v>0</v>
      </c>
      <c r="D8" s="3">
        <f>+SUM(D9:D9)</f>
        <v>2476408</v>
      </c>
      <c r="E8" s="3">
        <f>+SUM(E9:E9)</f>
        <v>663014.64</v>
      </c>
      <c r="F8" s="6">
        <f>E8/D8</f>
        <v>0.26773239304670315</v>
      </c>
    </row>
    <row r="9" spans="2:6" x14ac:dyDescent="0.25">
      <c r="B9" s="13" t="s">
        <v>22</v>
      </c>
      <c r="C9" s="14">
        <v>0</v>
      </c>
      <c r="D9" s="14">
        <v>2476408</v>
      </c>
      <c r="E9" s="14">
        <v>663014.64</v>
      </c>
      <c r="F9" s="43">
        <f>E9/D9</f>
        <v>0.26773239304670315</v>
      </c>
    </row>
    <row r="10" spans="2:6" x14ac:dyDescent="0.25">
      <c r="B10" s="4" t="s">
        <v>8</v>
      </c>
      <c r="C10" s="5">
        <f>+C8+C6</f>
        <v>0</v>
      </c>
      <c r="D10" s="5">
        <f t="shared" ref="D10:E10" si="1">+D8+D6</f>
        <v>2476408</v>
      </c>
      <c r="E10" s="5">
        <f t="shared" si="1"/>
        <v>663014.64</v>
      </c>
      <c r="F10" s="7">
        <f>E10/D10</f>
        <v>0.26773239304670315</v>
      </c>
    </row>
    <row r="11" spans="2:6" x14ac:dyDescent="0.25">
      <c r="B11" s="1" t="s">
        <v>27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showGridLines="0" tabSelected="1" zoomScaleNormal="100" workbookViewId="0">
      <selection activeCell="B2" sqref="B2:F2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58" t="s">
        <v>28</v>
      </c>
      <c r="C2" s="58"/>
      <c r="D2" s="58"/>
      <c r="E2" s="58"/>
      <c r="F2" s="5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26</v>
      </c>
      <c r="F5" s="12" t="s">
        <v>10</v>
      </c>
    </row>
    <row r="6" spans="2:6" x14ac:dyDescent="0.25">
      <c r="B6" s="2" t="s">
        <v>0</v>
      </c>
      <c r="C6" s="3">
        <f t="shared" ref="C6:D6" si="0">+C7</f>
        <v>0</v>
      </c>
      <c r="D6" s="3">
        <f t="shared" si="0"/>
        <v>849936</v>
      </c>
      <c r="E6" s="3">
        <f>+E7</f>
        <v>0</v>
      </c>
      <c r="F6" s="6">
        <f t="shared" ref="F6:F28" si="1">E6/D6</f>
        <v>0</v>
      </c>
    </row>
    <row r="7" spans="2:6" x14ac:dyDescent="0.25">
      <c r="B7" s="29" t="s">
        <v>22</v>
      </c>
      <c r="C7" s="14">
        <v>0</v>
      </c>
      <c r="D7" s="14">
        <v>849936</v>
      </c>
      <c r="E7" s="14">
        <v>0</v>
      </c>
      <c r="F7" s="26">
        <f t="shared" si="1"/>
        <v>0</v>
      </c>
    </row>
    <row r="8" spans="2:6" x14ac:dyDescent="0.25">
      <c r="B8" s="2" t="s">
        <v>2</v>
      </c>
      <c r="C8" s="3">
        <f>SUM(C9:C19)</f>
        <v>0</v>
      </c>
      <c r="D8" s="3">
        <f>SUM(D9:D19)</f>
        <v>222167341</v>
      </c>
      <c r="E8" s="3">
        <f>SUM(E9:E19)</f>
        <v>21506805.050000001</v>
      </c>
      <c r="F8" s="6">
        <f t="shared" si="1"/>
        <v>9.6804530104179443E-2</v>
      </c>
    </row>
    <row r="9" spans="2:6" x14ac:dyDescent="0.25">
      <c r="B9" s="49" t="s">
        <v>14</v>
      </c>
      <c r="C9" s="16">
        <v>0</v>
      </c>
      <c r="D9" s="16">
        <v>8723414</v>
      </c>
      <c r="E9" s="16">
        <v>339748.78</v>
      </c>
      <c r="F9" s="27">
        <f t="shared" si="1"/>
        <v>3.8946767859464201E-2</v>
      </c>
    </row>
    <row r="10" spans="2:6" x14ac:dyDescent="0.25">
      <c r="B10" s="49" t="s">
        <v>15</v>
      </c>
      <c r="C10" s="16">
        <v>0</v>
      </c>
      <c r="D10" s="16">
        <v>35469791</v>
      </c>
      <c r="E10" s="16">
        <v>5074872.51</v>
      </c>
      <c r="F10" s="27">
        <f t="shared" si="1"/>
        <v>0.1430759067624616</v>
      </c>
    </row>
    <row r="11" spans="2:6" x14ac:dyDescent="0.25">
      <c r="B11" s="49" t="s">
        <v>16</v>
      </c>
      <c r="C11" s="16">
        <v>0</v>
      </c>
      <c r="D11" s="16">
        <v>9016581</v>
      </c>
      <c r="E11" s="16">
        <v>571381.51</v>
      </c>
      <c r="F11" s="27">
        <f t="shared" si="1"/>
        <v>6.3370085623364339E-2</v>
      </c>
    </row>
    <row r="12" spans="2:6" x14ac:dyDescent="0.25">
      <c r="B12" s="49" t="s">
        <v>17</v>
      </c>
      <c r="C12" s="16">
        <v>0</v>
      </c>
      <c r="D12" s="16">
        <v>131124</v>
      </c>
      <c r="E12" s="16">
        <v>19230</v>
      </c>
      <c r="F12" s="27">
        <f t="shared" si="1"/>
        <v>0.14665507458588817</v>
      </c>
    </row>
    <row r="13" spans="2:6" x14ac:dyDescent="0.25">
      <c r="B13" s="49" t="s">
        <v>18</v>
      </c>
      <c r="C13" s="16">
        <v>0</v>
      </c>
      <c r="D13" s="16">
        <v>2857329</v>
      </c>
      <c r="E13" s="16">
        <v>77571.42</v>
      </c>
      <c r="F13" s="27">
        <f t="shared" si="1"/>
        <v>2.7148228292926714E-2</v>
      </c>
    </row>
    <row r="14" spans="2:6" x14ac:dyDescent="0.25">
      <c r="B14" s="49" t="s">
        <v>19</v>
      </c>
      <c r="C14" s="16">
        <v>0</v>
      </c>
      <c r="D14" s="16">
        <v>5178206</v>
      </c>
      <c r="E14" s="16">
        <v>69318.7</v>
      </c>
      <c r="F14" s="27">
        <f t="shared" si="1"/>
        <v>1.338662463409142E-2</v>
      </c>
    </row>
    <row r="15" spans="2:6" x14ac:dyDescent="0.25">
      <c r="B15" s="49" t="s">
        <v>23</v>
      </c>
      <c r="C15" s="16">
        <v>0</v>
      </c>
      <c r="D15" s="16">
        <v>387887</v>
      </c>
      <c r="E15" s="16">
        <v>71582.990000000005</v>
      </c>
      <c r="F15" s="27">
        <f t="shared" si="1"/>
        <v>0.18454598890914109</v>
      </c>
    </row>
    <row r="16" spans="2:6" x14ac:dyDescent="0.25">
      <c r="B16" s="49" t="s">
        <v>24</v>
      </c>
      <c r="C16" s="16">
        <v>0</v>
      </c>
      <c r="D16" s="16">
        <v>303349</v>
      </c>
      <c r="E16" s="16">
        <v>301051.15000000002</v>
      </c>
      <c r="F16" s="27">
        <f t="shared" si="1"/>
        <v>0.99242506156275456</v>
      </c>
    </row>
    <row r="17" spans="2:6" x14ac:dyDescent="0.25">
      <c r="B17" s="49" t="s">
        <v>25</v>
      </c>
      <c r="C17" s="16">
        <v>0</v>
      </c>
      <c r="D17" s="16">
        <v>5419773</v>
      </c>
      <c r="E17" s="16">
        <v>543395.94999999995</v>
      </c>
      <c r="F17" s="27">
        <f t="shared" si="1"/>
        <v>0.10026175450521635</v>
      </c>
    </row>
    <row r="18" spans="2:6" x14ac:dyDescent="0.25">
      <c r="B18" s="49" t="s">
        <v>21</v>
      </c>
      <c r="C18" s="16">
        <v>0</v>
      </c>
      <c r="D18" s="16">
        <v>1887571</v>
      </c>
      <c r="E18" s="16">
        <v>178658.26</v>
      </c>
      <c r="F18" s="27">
        <f t="shared" si="1"/>
        <v>9.4649822443765033E-2</v>
      </c>
    </row>
    <row r="19" spans="2:6" x14ac:dyDescent="0.25">
      <c r="B19" s="49" t="s">
        <v>22</v>
      </c>
      <c r="C19" s="16">
        <v>0</v>
      </c>
      <c r="D19" s="16">
        <v>152792316</v>
      </c>
      <c r="E19" s="16">
        <v>14259993.779999999</v>
      </c>
      <c r="F19" s="27">
        <f t="shared" si="1"/>
        <v>9.3329259960952482E-2</v>
      </c>
    </row>
    <row r="20" spans="2:6" x14ac:dyDescent="0.25">
      <c r="B20" s="2" t="s">
        <v>5</v>
      </c>
      <c r="C20" s="3">
        <f>SUM(C21:C27)</f>
        <v>0</v>
      </c>
      <c r="D20" s="3">
        <f t="shared" ref="D20:E20" si="2">SUM(D21:D27)</f>
        <v>8012567</v>
      </c>
      <c r="E20" s="3">
        <f t="shared" si="2"/>
        <v>68437.91</v>
      </c>
      <c r="F20" s="6">
        <f t="shared" si="1"/>
        <v>8.5413214017430374E-3</v>
      </c>
    </row>
    <row r="21" spans="2:6" x14ac:dyDescent="0.25">
      <c r="B21" s="29" t="s">
        <v>14</v>
      </c>
      <c r="C21" s="14">
        <v>0</v>
      </c>
      <c r="D21" s="14">
        <v>29498</v>
      </c>
      <c r="E21" s="14">
        <v>0</v>
      </c>
      <c r="F21" s="26">
        <f t="shared" si="1"/>
        <v>0</v>
      </c>
    </row>
    <row r="22" spans="2:6" x14ac:dyDescent="0.25">
      <c r="B22" s="49" t="s">
        <v>15</v>
      </c>
      <c r="C22" s="16">
        <v>0</v>
      </c>
      <c r="D22" s="16">
        <v>2789716</v>
      </c>
      <c r="E22" s="16">
        <v>0</v>
      </c>
      <c r="F22" s="27">
        <f t="shared" si="1"/>
        <v>0</v>
      </c>
    </row>
    <row r="23" spans="2:6" x14ac:dyDescent="0.25">
      <c r="B23" s="49" t="s">
        <v>16</v>
      </c>
      <c r="C23" s="16">
        <v>0</v>
      </c>
      <c r="D23" s="16">
        <v>806800</v>
      </c>
      <c r="E23" s="16">
        <v>0</v>
      </c>
      <c r="F23" s="27">
        <f t="shared" si="1"/>
        <v>0</v>
      </c>
    </row>
    <row r="24" spans="2:6" x14ac:dyDescent="0.25">
      <c r="B24" s="49" t="s">
        <v>18</v>
      </c>
      <c r="C24" s="16">
        <v>0</v>
      </c>
      <c r="D24" s="16">
        <v>1057229</v>
      </c>
      <c r="E24" s="16">
        <v>0</v>
      </c>
      <c r="F24" s="27">
        <f t="shared" si="1"/>
        <v>0</v>
      </c>
    </row>
    <row r="25" spans="2:6" x14ac:dyDescent="0.25">
      <c r="B25" s="49" t="s">
        <v>19</v>
      </c>
      <c r="C25" s="16">
        <v>0</v>
      </c>
      <c r="D25" s="16">
        <v>52441</v>
      </c>
      <c r="E25" s="16">
        <v>0</v>
      </c>
      <c r="F25" s="27">
        <f t="shared" si="1"/>
        <v>0</v>
      </c>
    </row>
    <row r="26" spans="2:6" x14ac:dyDescent="0.25">
      <c r="B26" s="49" t="s">
        <v>21</v>
      </c>
      <c r="C26" s="16">
        <v>0</v>
      </c>
      <c r="D26" s="16">
        <v>5200</v>
      </c>
      <c r="E26" s="16">
        <v>0</v>
      </c>
      <c r="F26" s="27">
        <f t="shared" si="1"/>
        <v>0</v>
      </c>
    </row>
    <row r="27" spans="2:6" x14ac:dyDescent="0.25">
      <c r="B27" s="50" t="s">
        <v>22</v>
      </c>
      <c r="C27" s="18">
        <v>0</v>
      </c>
      <c r="D27" s="18">
        <v>3271683</v>
      </c>
      <c r="E27" s="18">
        <v>68437.91</v>
      </c>
      <c r="F27" s="28">
        <f t="shared" si="1"/>
        <v>2.0918258278690205E-2</v>
      </c>
    </row>
    <row r="28" spans="2:6" x14ac:dyDescent="0.25">
      <c r="B28" s="4" t="s">
        <v>8</v>
      </c>
      <c r="C28" s="5">
        <f>+C20+C8+C6</f>
        <v>0</v>
      </c>
      <c r="D28" s="5">
        <f t="shared" ref="D28:E28" si="3">+D20+D8+D6</f>
        <v>231029844</v>
      </c>
      <c r="E28" s="5">
        <f t="shared" si="3"/>
        <v>21575242.960000001</v>
      </c>
      <c r="F28" s="7">
        <f t="shared" si="1"/>
        <v>9.3387255024939553E-2</v>
      </c>
    </row>
    <row r="29" spans="2:6" x14ac:dyDescent="0.25">
      <c r="B29" s="1" t="s">
        <v>27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Normal="100" workbookViewId="0">
      <selection activeCell="B7" sqref="B7:E7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58" t="s">
        <v>12</v>
      </c>
      <c r="C2" s="58"/>
      <c r="D2" s="58"/>
      <c r="E2" s="58"/>
      <c r="F2" s="58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5</v>
      </c>
      <c r="C6" s="3">
        <f>SUM(C7:C7)</f>
        <v>0</v>
      </c>
      <c r="D6" s="3">
        <f>SUM(D7:D7)</f>
        <v>0</v>
      </c>
      <c r="E6" s="3">
        <f>SUM(E7:E7)</f>
        <v>0</v>
      </c>
      <c r="F6" s="6" t="e">
        <f t="shared" ref="F6:F8" si="0">E6/D6</f>
        <v>#DIV/0!</v>
      </c>
    </row>
    <row r="7" spans="2:6" x14ac:dyDescent="0.25">
      <c r="B7" s="44"/>
      <c r="C7" s="14"/>
      <c r="D7" s="14"/>
      <c r="E7" s="14"/>
      <c r="F7" s="26" t="e">
        <f t="shared" si="0"/>
        <v>#DIV/0!</v>
      </c>
    </row>
    <row r="8" spans="2:6" x14ac:dyDescent="0.25">
      <c r="B8" s="4" t="s">
        <v>8</v>
      </c>
      <c r="C8" s="5">
        <f>+C7</f>
        <v>0</v>
      </c>
      <c r="D8" s="5">
        <f t="shared" ref="D8:E8" si="1">+D7</f>
        <v>0</v>
      </c>
      <c r="E8" s="5">
        <f t="shared" si="1"/>
        <v>0</v>
      </c>
      <c r="F8" s="5" t="e">
        <f t="shared" si="0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2017-05-15T14:54:17Z</dcterms:modified>
</cp:coreProperties>
</file>