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pR_Pliego 2017\05_Mayo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state="hidden" r:id="rId6"/>
  </sheets>
  <definedNames>
    <definedName name="_xlnm.Print_Area" localSheetId="4">DYT!$B$2:$F$29</definedName>
    <definedName name="_xlnm.Print_Area" localSheetId="5">RD!$B$2:$F$9</definedName>
    <definedName name="_xlnm.Print_Area" localSheetId="2">RDR!$B$2:$F$43</definedName>
    <definedName name="_xlnm.Print_Area" localSheetId="1">RO!$B$2:$F$62</definedName>
    <definedName name="_xlnm.Print_Area" localSheetId="3">ROOC!$B$2:$F$11</definedName>
    <definedName name="_xlnm.Print_Area" localSheetId="0">'TODA FUENTE'!$B$2:$F$63</definedName>
  </definedNames>
  <calcPr calcId="152511"/>
</workbook>
</file>

<file path=xl/calcChain.xml><?xml version="1.0" encoding="utf-8"?>
<calcChain xmlns="http://schemas.openxmlformats.org/spreadsheetml/2006/main">
  <c r="F38" i="3" l="1"/>
  <c r="F37" i="3"/>
  <c r="F36" i="3"/>
  <c r="F35" i="3"/>
  <c r="E36" i="2"/>
  <c r="D36" i="2"/>
  <c r="C36" i="2"/>
  <c r="F39" i="2"/>
  <c r="F38" i="2"/>
  <c r="E36" i="1"/>
  <c r="D36" i="1"/>
  <c r="C36" i="1"/>
  <c r="F40" i="1"/>
  <c r="F39" i="1"/>
  <c r="F38" i="1"/>
  <c r="F27" i="5"/>
  <c r="F26" i="5"/>
  <c r="F25" i="5"/>
  <c r="F24" i="5"/>
  <c r="F23" i="5"/>
  <c r="F22" i="5"/>
  <c r="F21" i="5"/>
  <c r="F19" i="5"/>
  <c r="F18" i="5"/>
  <c r="F17" i="5"/>
  <c r="F16" i="5"/>
  <c r="F15" i="5"/>
  <c r="F14" i="5"/>
  <c r="F13" i="5"/>
  <c r="F12" i="5"/>
  <c r="F11" i="5"/>
  <c r="F10" i="5"/>
  <c r="F9" i="5"/>
  <c r="F7" i="5"/>
  <c r="F9" i="4"/>
  <c r="F41" i="3"/>
  <c r="F40" i="3"/>
  <c r="F39" i="3"/>
  <c r="F34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4" i="3"/>
  <c r="F11" i="3"/>
  <c r="F10" i="3"/>
  <c r="F9" i="3"/>
  <c r="F8" i="3"/>
  <c r="F7" i="3"/>
  <c r="F58" i="2" l="1"/>
  <c r="F13" i="3"/>
  <c r="E8" i="5"/>
  <c r="F8" i="5" s="1"/>
  <c r="D8" i="5"/>
  <c r="C8" i="5"/>
  <c r="D6" i="5"/>
  <c r="C6" i="5"/>
  <c r="E6" i="5"/>
  <c r="F6" i="5" s="1"/>
  <c r="C12" i="3"/>
  <c r="D12" i="3"/>
  <c r="E12" i="3"/>
  <c r="F12" i="3" s="1"/>
  <c r="F21" i="2"/>
  <c r="F53" i="1"/>
  <c r="F21" i="1"/>
  <c r="E6" i="4" l="1"/>
  <c r="D6" i="4"/>
  <c r="C6" i="4"/>
  <c r="E28" i="3"/>
  <c r="D28" i="3"/>
  <c r="C28" i="3"/>
  <c r="E20" i="5" l="1"/>
  <c r="D20" i="5"/>
  <c r="D28" i="5" s="1"/>
  <c r="C20" i="5"/>
  <c r="C28" i="5" s="1"/>
  <c r="E6" i="3"/>
  <c r="F6" i="3" s="1"/>
  <c r="D6" i="3"/>
  <c r="C6" i="3"/>
  <c r="F11" i="2"/>
  <c r="F10" i="2"/>
  <c r="F9" i="2"/>
  <c r="C41" i="1"/>
  <c r="D41" i="1"/>
  <c r="E41" i="1"/>
  <c r="F12" i="1"/>
  <c r="F11" i="1"/>
  <c r="F10" i="1"/>
  <c r="F9" i="1"/>
  <c r="E28" i="5" l="1"/>
  <c r="F28" i="5" s="1"/>
  <c r="F20" i="5"/>
  <c r="F7" i="4"/>
  <c r="F53" i="2"/>
  <c r="F55" i="1"/>
  <c r="E8" i="6" l="1"/>
  <c r="D8" i="6"/>
  <c r="C8" i="6"/>
  <c r="F7" i="6"/>
  <c r="E6" i="6"/>
  <c r="D6" i="6"/>
  <c r="C6" i="6"/>
  <c r="C48" i="2"/>
  <c r="F44" i="2"/>
  <c r="D48" i="2"/>
  <c r="F31" i="2"/>
  <c r="F6" i="6" l="1"/>
  <c r="F8" i="6"/>
  <c r="F60" i="2"/>
  <c r="F59" i="2"/>
  <c r="F57" i="2"/>
  <c r="F56" i="2"/>
  <c r="F55" i="2"/>
  <c r="F54" i="2"/>
  <c r="F52" i="2"/>
  <c r="F51" i="2"/>
  <c r="F50" i="2"/>
  <c r="F49" i="2"/>
  <c r="F47" i="2"/>
  <c r="F46" i="2"/>
  <c r="F45" i="2"/>
  <c r="F43" i="2"/>
  <c r="F42" i="2"/>
  <c r="F41" i="2"/>
  <c r="F37" i="2"/>
  <c r="F35" i="2"/>
  <c r="F34" i="2"/>
  <c r="F33" i="2"/>
  <c r="F32" i="2"/>
  <c r="F30" i="2"/>
  <c r="F29" i="2"/>
  <c r="F28" i="2"/>
  <c r="F27" i="2"/>
  <c r="F26" i="2"/>
  <c r="F25" i="2"/>
  <c r="F24" i="2"/>
  <c r="F22" i="2"/>
  <c r="F20" i="2"/>
  <c r="F18" i="2"/>
  <c r="F17" i="2"/>
  <c r="F16" i="2"/>
  <c r="F15" i="2"/>
  <c r="F14" i="2"/>
  <c r="F13" i="2"/>
  <c r="F12" i="2"/>
  <c r="F8" i="2"/>
  <c r="F7" i="2"/>
  <c r="F61" i="1"/>
  <c r="F59" i="1"/>
  <c r="F58" i="1"/>
  <c r="F57" i="1"/>
  <c r="F56" i="1"/>
  <c r="F54" i="1"/>
  <c r="F52" i="1"/>
  <c r="F51" i="1"/>
  <c r="F50" i="1"/>
  <c r="F48" i="1"/>
  <c r="F47" i="1"/>
  <c r="F46" i="1"/>
  <c r="F45" i="1"/>
  <c r="F44" i="1"/>
  <c r="F43" i="1"/>
  <c r="F42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2" i="1"/>
  <c r="F20" i="1"/>
  <c r="F18" i="1"/>
  <c r="F17" i="1"/>
  <c r="F16" i="1"/>
  <c r="F15" i="1"/>
  <c r="F14" i="1"/>
  <c r="F13" i="1"/>
  <c r="F8" i="1"/>
  <c r="F7" i="1"/>
  <c r="F60" i="1" l="1"/>
  <c r="F36" i="1"/>
  <c r="F41" i="1" l="1"/>
  <c r="E49" i="1" l="1"/>
  <c r="D49" i="1"/>
  <c r="E19" i="1"/>
  <c r="D19" i="1"/>
  <c r="C19" i="1"/>
  <c r="C49" i="1"/>
  <c r="C23" i="1"/>
  <c r="D23" i="1"/>
  <c r="E23" i="1"/>
  <c r="F19" i="1" l="1"/>
  <c r="F49" i="1"/>
  <c r="F23" i="1"/>
  <c r="E8" i="4"/>
  <c r="F8" i="4" s="1"/>
  <c r="D8" i="4"/>
  <c r="C8" i="4"/>
  <c r="E33" i="3"/>
  <c r="E42" i="3" s="1"/>
  <c r="D33" i="3"/>
  <c r="D42" i="3" s="1"/>
  <c r="C33" i="3"/>
  <c r="C42" i="3" s="1"/>
  <c r="E30" i="3"/>
  <c r="F30" i="3" s="1"/>
  <c r="D30" i="3"/>
  <c r="C30" i="3"/>
  <c r="E15" i="3"/>
  <c r="F15" i="3" s="1"/>
  <c r="D15" i="3"/>
  <c r="C15" i="3"/>
  <c r="E48" i="2"/>
  <c r="E40" i="2"/>
  <c r="D40" i="2"/>
  <c r="C40" i="2"/>
  <c r="F36" i="2"/>
  <c r="E23" i="2"/>
  <c r="D23" i="2"/>
  <c r="C23" i="2"/>
  <c r="E19" i="2"/>
  <c r="D19" i="2"/>
  <c r="C19" i="2"/>
  <c r="E6" i="2"/>
  <c r="D6" i="2"/>
  <c r="C6" i="2"/>
  <c r="E6" i="1"/>
  <c r="E62" i="1" s="1"/>
  <c r="D6" i="1"/>
  <c r="D62" i="1" s="1"/>
  <c r="C6" i="1"/>
  <c r="C62" i="1" s="1"/>
  <c r="F33" i="3" l="1"/>
  <c r="C61" i="2"/>
  <c r="D61" i="2"/>
  <c r="E61" i="2"/>
  <c r="C10" i="4"/>
  <c r="D10" i="4"/>
  <c r="F48" i="2"/>
  <c r="F6" i="2"/>
  <c r="F6" i="1"/>
  <c r="F23" i="2"/>
  <c r="F40" i="2"/>
  <c r="F19" i="2"/>
  <c r="F62" i="1"/>
  <c r="F61" i="2" l="1"/>
  <c r="F6" i="4"/>
  <c r="E10" i="4"/>
  <c r="F10" i="4" s="1"/>
  <c r="F42" i="3"/>
</calcChain>
</file>

<file path=xl/sharedStrings.xml><?xml version="1.0" encoding="utf-8"?>
<sst xmlns="http://schemas.openxmlformats.org/spreadsheetml/2006/main" count="220" uniqueCount="33">
  <si>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</si>
  <si>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</si>
  <si>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</si>
  <si>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</si>
  <si>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</si>
  <si>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</si>
  <si>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</si>
  <si>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</si>
  <si>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</si>
  <si>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</si>
  <si>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</si>
  <si>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Marzo</t>
  </si>
  <si>
    <t>EJECUCION DE LOS PROGRAMAS PRESUPUESTALES AL I TRIMESTRE DEL AÑO FISCAL 2016 DEL PLIEGO 011 MINSA - TODA FUENTE</t>
  </si>
  <si>
    <t>DEVENGADO
AL 31.03.16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</si>
  <si>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</si>
  <si>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</si>
  <si>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</si>
  <si>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</si>
  <si>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</si>
  <si>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</si>
  <si>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</si>
  <si>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9001  ACCIONES CENTRALES</t>
  </si>
  <si>
    <t>9002  ASIGNACIONES PRESUPUESTARIAS QUE NO RESULTAN EN PRODUCTOS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</si>
  <si>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</si>
  <si>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</si>
  <si>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</si>
  <si>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EJECUCION DE LOS PROGRAMAS PRESUPUESTALES AL MES DE MAYO DEL AÑO FISCAL 2017 DEL PLIEGO 011 MINSA - TODA FUENTE</t>
  </si>
  <si>
    <t>EJECUCION DE LOS PROGRAMAS PRESUPUESTALES AL MES DE MAYO DEL AÑO FISCAL 2017 DEL PLIEGO 011 MINSA - RECURSOS ORDINARIOS</t>
  </si>
  <si>
    <t>EJECUCION DE LOS PROGRAMAS PRESUPUESTALES AL MES DE MAYO DEL AÑO FISCAL 2017 DEL PLIEGO 011 MINSA - RECURSOS DIRECTAMENTE RECAUDADOS</t>
  </si>
  <si>
    <t>EJECUCION DE LOS PROGRAMAS PRESUPUESTALES AL MES DE MAYO DEL AÑO FISCAL 2017 DEL PLIEGO 011 MINSA - RECURSOS POR OPERACIONES OFICIALES DE CREDITO</t>
  </si>
  <si>
    <t>EJECUCION DE LOS PROGRAMAS PRESUPUESTALES AL MES DE MAYO DEL AÑO FISCAL 2017 DEL PLIEGO 011 MINSA - DONACIONES Y TRANSFERENCIAS</t>
  </si>
  <si>
    <t>DEVENGADO
AL 31.05.17</t>
  </si>
  <si>
    <t>Fuente:  Base de Datos MEF al cierre del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</si>
</sst>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3" fontId="2" fillId="0" borderId="5" xfId="3" applyNumberFormat="1" applyFont="1" applyBorder="1" applyAlignment="1">
      <alignment horizontal="left" vertical="center" indent="3"/>
    </xf>
    <xf numFmtId="3" fontId="2" fillId="0" borderId="6" xfId="3" applyNumberFormat="1" applyFont="1" applyBorder="1" applyAlignment="1">
      <alignment horizontal="left" vertical="center" indent="3"/>
    </xf>
    <xf numFmtId="3" fontId="4" fillId="0" borderId="5" xfId="3" applyNumberFormat="1" applyBorder="1" applyAlignment="1">
      <alignment horizontal="left" vertical="center" indent="4"/>
    </xf>
    <xf numFmtId="3" fontId="4" fillId="0" borderId="6" xfId="3" applyNumberFormat="1" applyBorder="1" applyAlignment="1">
      <alignment horizontal="left" vertical="center" indent="4"/>
    </xf>
    <xf numFmtId="3" fontId="2" fillId="0" borderId="7" xfId="2" applyNumberFormat="1" applyBorder="1" applyAlignment="1">
      <alignment horizontal="left" vertical="center" indent="4"/>
    </xf>
    <xf numFmtId="3" fontId="2" fillId="0" borderId="7" xfId="2" applyNumberFormat="1" applyBorder="1" applyAlignment="1">
      <alignment vertical="center"/>
    </xf>
    <xf numFmtId="164" fontId="2" fillId="0" borderId="7" xfId="1" applyNumberFormat="1" applyFont="1" applyBorder="1" applyAlignment="1">
      <alignment horizontal="right" vertical="center"/>
    </xf>
    <xf numFmtId="164" fontId="0" fillId="0" borderId="7" xfId="1" applyNumberFormat="1" applyFont="1" applyBorder="1" applyAlignment="1">
      <alignment horizontal="right" vertical="center"/>
    </xf>
    <xf numFmtId="3" fontId="2" fillId="0" borderId="7" xfId="3" applyNumberFormat="1" applyFont="1" applyBorder="1" applyAlignment="1">
      <alignment horizontal="left" vertical="center" indent="3"/>
    </xf>
    <xf numFmtId="164" fontId="0" fillId="0" borderId="4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164" fontId="0" fillId="0" borderId="6" xfId="1" applyNumberFormat="1" applyFont="1" applyBorder="1" applyAlignment="1">
      <alignment horizontal="right"/>
    </xf>
    <xf numFmtId="9" fontId="4" fillId="0" borderId="4" xfId="1" applyFont="1" applyBorder="1" applyAlignment="1">
      <alignment horizontal="right" vertical="center"/>
    </xf>
    <xf numFmtId="3" fontId="4" fillId="0" borderId="5" xfId="3" applyNumberFormat="1" applyBorder="1" applyAlignment="1">
      <alignment horizontal="right"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3"/>
    <col min="7" max="16384" width="11.42578125" style="1"/>
  </cols>
  <sheetData>
    <row r="2" spans="2:6" ht="51.75" customHeight="1" x14ac:dyDescent="0.25">
      <c r="B2" s="54" t="s">
        <v>26</v>
      </c>
      <c r="C2" s="54"/>
      <c r="D2" s="54"/>
      <c r="E2" s="54"/>
      <c r="F2" s="54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31</v>
      </c>
      <c r="F5" s="10" t="s">
        <v>10</v>
      </c>
    </row>
    <row r="6" spans="2:6" x14ac:dyDescent="0.25">
      <c r="B6" s="2" t="s">
        <v>0</v>
      </c>
      <c r="C6" s="3">
        <f>SUM(C7:C18)</f>
        <v>1173804000</v>
      </c>
      <c r="D6" s="3">
        <f>SUM(D7:D18)</f>
        <v>2157459103</v>
      </c>
      <c r="E6" s="3">
        <f>SUM(E7:E18)</f>
        <v>582562800.27999973</v>
      </c>
      <c r="F6" s="28">
        <f>IF(E6=0,"0%",+E6/D6)</f>
        <v>0.27002263888568356</v>
      </c>
    </row>
    <row r="7" spans="2:6" x14ac:dyDescent="0.25">
      <c r="B7" s="19" t="s">
        <v>14</v>
      </c>
      <c r="C7" s="20">
        <v>1828049</v>
      </c>
      <c r="D7" s="20">
        <v>123266852</v>
      </c>
      <c r="E7" s="20">
        <v>37329347.030000031</v>
      </c>
      <c r="F7" s="29">
        <f t="shared" ref="F7:F62" si="0">IF(E7=0,"0%",+E7/D7)</f>
        <v>0.30283362010413012</v>
      </c>
    </row>
    <row r="8" spans="2:6" x14ac:dyDescent="0.25">
      <c r="B8" s="21" t="s">
        <v>15</v>
      </c>
      <c r="C8" s="22">
        <v>979481</v>
      </c>
      <c r="D8" s="22">
        <v>173495153</v>
      </c>
      <c r="E8" s="22">
        <v>53096015.300000027</v>
      </c>
      <c r="F8" s="30">
        <f t="shared" si="0"/>
        <v>0.30603745627406681</v>
      </c>
    </row>
    <row r="9" spans="2:6" x14ac:dyDescent="0.25">
      <c r="B9" s="21" t="s">
        <v>16</v>
      </c>
      <c r="C9" s="22">
        <v>1179872</v>
      </c>
      <c r="D9" s="22">
        <v>71740603</v>
      </c>
      <c r="E9" s="22">
        <v>20812287.5</v>
      </c>
      <c r="F9" s="30">
        <f t="shared" si="0"/>
        <v>0.29010471935955151</v>
      </c>
    </row>
    <row r="10" spans="2:6" x14ac:dyDescent="0.25">
      <c r="B10" s="21" t="s">
        <v>17</v>
      </c>
      <c r="C10" s="22">
        <v>501808</v>
      </c>
      <c r="D10" s="22">
        <v>20662332</v>
      </c>
      <c r="E10" s="22">
        <v>6374094.5199999949</v>
      </c>
      <c r="F10" s="30">
        <f t="shared" si="0"/>
        <v>0.30848863138971899</v>
      </c>
    </row>
    <row r="11" spans="2:6" x14ac:dyDescent="0.25">
      <c r="B11" s="21" t="s">
        <v>18</v>
      </c>
      <c r="C11" s="22">
        <v>1372278</v>
      </c>
      <c r="D11" s="22">
        <v>55193647</v>
      </c>
      <c r="E11" s="22">
        <v>16713918.009999992</v>
      </c>
      <c r="F11" s="30">
        <f t="shared" si="0"/>
        <v>0.30282322184652866</v>
      </c>
    </row>
    <row r="12" spans="2:6" x14ac:dyDescent="0.25">
      <c r="B12" s="21" t="s">
        <v>19</v>
      </c>
      <c r="C12" s="22">
        <v>73880</v>
      </c>
      <c r="D12" s="22">
        <v>33351464</v>
      </c>
      <c r="E12" s="22">
        <v>9867880.4700000081</v>
      </c>
      <c r="F12" s="30">
        <f t="shared" si="0"/>
        <v>0.29587548150809834</v>
      </c>
    </row>
    <row r="13" spans="2:6" x14ac:dyDescent="0.25">
      <c r="B13" s="21" t="s">
        <v>20</v>
      </c>
      <c r="C13" s="22">
        <v>462592</v>
      </c>
      <c r="D13" s="22">
        <v>4874011</v>
      </c>
      <c r="E13" s="22">
        <v>1431697.7900000003</v>
      </c>
      <c r="F13" s="30">
        <f t="shared" si="0"/>
        <v>0.29374118975111058</v>
      </c>
    </row>
    <row r="14" spans="2:6" x14ac:dyDescent="0.25">
      <c r="B14" s="21" t="s">
        <v>23</v>
      </c>
      <c r="C14" s="22">
        <v>0</v>
      </c>
      <c r="D14" s="22">
        <v>100490932</v>
      </c>
      <c r="E14" s="22">
        <v>28819991.390000004</v>
      </c>
      <c r="F14" s="30">
        <f t="shared" si="0"/>
        <v>0.28679196039300348</v>
      </c>
    </row>
    <row r="15" spans="2:6" x14ac:dyDescent="0.25">
      <c r="B15" s="21" t="s">
        <v>24</v>
      </c>
      <c r="C15" s="22">
        <v>0</v>
      </c>
      <c r="D15" s="22">
        <v>21218222</v>
      </c>
      <c r="E15" s="22">
        <v>5252197.05</v>
      </c>
      <c r="F15" s="30">
        <f t="shared" si="0"/>
        <v>0.24753238277929224</v>
      </c>
    </row>
    <row r="16" spans="2:6" x14ac:dyDescent="0.25">
      <c r="B16" s="21" t="s">
        <v>25</v>
      </c>
      <c r="C16" s="22">
        <v>0</v>
      </c>
      <c r="D16" s="22">
        <v>19327113</v>
      </c>
      <c r="E16" s="22">
        <v>5790448.6399999997</v>
      </c>
      <c r="F16" s="30">
        <f t="shared" si="0"/>
        <v>0.29960235861403611</v>
      </c>
    </row>
    <row r="17" spans="2:6" x14ac:dyDescent="0.25">
      <c r="B17" s="21" t="s">
        <v>21</v>
      </c>
      <c r="C17" s="22">
        <v>1145669220</v>
      </c>
      <c r="D17" s="22">
        <v>997233089</v>
      </c>
      <c r="E17" s="22">
        <v>250054077.96000007</v>
      </c>
      <c r="F17" s="30">
        <f t="shared" si="0"/>
        <v>0.25074787501360185</v>
      </c>
    </row>
    <row r="18" spans="2:6" x14ac:dyDescent="0.25">
      <c r="B18" s="21" t="s">
        <v>22</v>
      </c>
      <c r="C18" s="22">
        <v>21736820</v>
      </c>
      <c r="D18" s="22">
        <v>536605685</v>
      </c>
      <c r="E18" s="22">
        <v>147020844.61999962</v>
      </c>
      <c r="F18" s="30">
        <f t="shared" si="0"/>
        <v>0.27398301719445933</v>
      </c>
    </row>
    <row r="19" spans="2:6" x14ac:dyDescent="0.25">
      <c r="B19" s="2" t="s">
        <v>1</v>
      </c>
      <c r="C19" s="3">
        <f>SUM(C20:C22)</f>
        <v>122397574</v>
      </c>
      <c r="D19" s="3">
        <f>SUM(D20:D22)</f>
        <v>161822493</v>
      </c>
      <c r="E19" s="3">
        <f>SUM(E20:E22)</f>
        <v>48379194.049999997</v>
      </c>
      <c r="F19" s="28">
        <f t="shared" si="0"/>
        <v>0.29896458244528462</v>
      </c>
    </row>
    <row r="20" spans="2:6" x14ac:dyDescent="0.25">
      <c r="B20" s="19" t="s">
        <v>14</v>
      </c>
      <c r="C20" s="20">
        <v>0</v>
      </c>
      <c r="D20" s="20">
        <v>71852</v>
      </c>
      <c r="E20" s="20">
        <v>65724.69</v>
      </c>
      <c r="F20" s="29">
        <f t="shared" si="0"/>
        <v>0.91472318098313199</v>
      </c>
    </row>
    <row r="21" spans="2:6" x14ac:dyDescent="0.25">
      <c r="B21" s="47" t="s">
        <v>21</v>
      </c>
      <c r="C21" s="48">
        <v>77693240</v>
      </c>
      <c r="D21" s="48">
        <v>5718060</v>
      </c>
      <c r="E21" s="48">
        <v>62142.370000000017</v>
      </c>
      <c r="F21" s="49">
        <f t="shared" si="0"/>
        <v>1.0867736609969118E-2</v>
      </c>
    </row>
    <row r="22" spans="2:6" x14ac:dyDescent="0.25">
      <c r="B22" s="21" t="s">
        <v>22</v>
      </c>
      <c r="C22" s="22">
        <v>44704334</v>
      </c>
      <c r="D22" s="22">
        <v>156032581</v>
      </c>
      <c r="E22" s="22">
        <v>48251326.989999995</v>
      </c>
      <c r="F22" s="30">
        <f t="shared" si="0"/>
        <v>0.30923879282622385</v>
      </c>
    </row>
    <row r="23" spans="2:6" x14ac:dyDescent="0.25">
      <c r="B23" s="2" t="s">
        <v>2</v>
      </c>
      <c r="C23" s="3">
        <f>SUM(C24:C35)</f>
        <v>1344962361</v>
      </c>
      <c r="D23" s="3">
        <f t="shared" ref="D23:E23" si="1">SUM(D24:D35)</f>
        <v>2616885646</v>
      </c>
      <c r="E23" s="3">
        <f t="shared" si="1"/>
        <v>544083914.18999982</v>
      </c>
      <c r="F23" s="28">
        <f t="shared" si="0"/>
        <v>0.20791275882522833</v>
      </c>
    </row>
    <row r="24" spans="2:6" x14ac:dyDescent="0.25">
      <c r="B24" s="19" t="s">
        <v>14</v>
      </c>
      <c r="C24" s="20">
        <v>450072144</v>
      </c>
      <c r="D24" s="20">
        <v>420559120</v>
      </c>
      <c r="E24" s="20">
        <v>155990829.50999996</v>
      </c>
      <c r="F24" s="29">
        <f t="shared" si="0"/>
        <v>0.37091296346159358</v>
      </c>
    </row>
    <row r="25" spans="2:6" x14ac:dyDescent="0.25">
      <c r="B25" s="21" t="s">
        <v>15</v>
      </c>
      <c r="C25" s="22">
        <v>181490798</v>
      </c>
      <c r="D25" s="22">
        <v>313013573</v>
      </c>
      <c r="E25" s="22">
        <v>49568587.520000048</v>
      </c>
      <c r="F25" s="30">
        <f t="shared" si="0"/>
        <v>0.15835922718916745</v>
      </c>
    </row>
    <row r="26" spans="2:6" x14ac:dyDescent="0.25">
      <c r="B26" s="21" t="s">
        <v>16</v>
      </c>
      <c r="C26" s="22">
        <v>115274098</v>
      </c>
      <c r="D26" s="22">
        <v>177390160</v>
      </c>
      <c r="E26" s="22">
        <v>22602580.02</v>
      </c>
      <c r="F26" s="30">
        <f t="shared" si="0"/>
        <v>0.12741732698138386</v>
      </c>
    </row>
    <row r="27" spans="2:6" x14ac:dyDescent="0.25">
      <c r="B27" s="21" t="s">
        <v>17</v>
      </c>
      <c r="C27" s="22">
        <v>86293136</v>
      </c>
      <c r="D27" s="22">
        <v>114854661</v>
      </c>
      <c r="E27" s="22">
        <v>16110777.219999999</v>
      </c>
      <c r="F27" s="30">
        <f t="shared" si="0"/>
        <v>0.14027099187554956</v>
      </c>
    </row>
    <row r="28" spans="2:6" x14ac:dyDescent="0.25">
      <c r="B28" s="21" t="s">
        <v>18</v>
      </c>
      <c r="C28" s="22">
        <v>31983824</v>
      </c>
      <c r="D28" s="22">
        <v>49877611</v>
      </c>
      <c r="E28" s="22">
        <v>6988881.0600000015</v>
      </c>
      <c r="F28" s="30">
        <f t="shared" si="0"/>
        <v>0.1401206056160148</v>
      </c>
    </row>
    <row r="29" spans="2:6" x14ac:dyDescent="0.25">
      <c r="B29" s="21" t="s">
        <v>19</v>
      </c>
      <c r="C29" s="22">
        <v>82017310</v>
      </c>
      <c r="D29" s="22">
        <v>102164833</v>
      </c>
      <c r="E29" s="22">
        <v>20106345.929999992</v>
      </c>
      <c r="F29" s="30">
        <f t="shared" si="0"/>
        <v>0.19680300294720779</v>
      </c>
    </row>
    <row r="30" spans="2:6" x14ac:dyDescent="0.25">
      <c r="B30" s="21" t="s">
        <v>20</v>
      </c>
      <c r="C30" s="22">
        <v>15166052</v>
      </c>
      <c r="D30" s="22">
        <v>134500809</v>
      </c>
      <c r="E30" s="22">
        <v>10316117.819999993</v>
      </c>
      <c r="F30" s="30">
        <f t="shared" si="0"/>
        <v>7.6699299407187893E-2</v>
      </c>
    </row>
    <row r="31" spans="2:6" x14ac:dyDescent="0.25">
      <c r="B31" s="21" t="s">
        <v>23</v>
      </c>
      <c r="C31" s="22">
        <v>9382692</v>
      </c>
      <c r="D31" s="22">
        <v>60752649</v>
      </c>
      <c r="E31" s="22">
        <v>9643166.2399999984</v>
      </c>
      <c r="F31" s="30">
        <f t="shared" si="0"/>
        <v>0.1587283254101397</v>
      </c>
    </row>
    <row r="32" spans="2:6" x14ac:dyDescent="0.25">
      <c r="B32" s="21" t="s">
        <v>24</v>
      </c>
      <c r="C32" s="22">
        <v>2037319</v>
      </c>
      <c r="D32" s="22">
        <v>15735674</v>
      </c>
      <c r="E32" s="22">
        <v>3202856.3300000015</v>
      </c>
      <c r="F32" s="30">
        <f t="shared" si="0"/>
        <v>0.20354109585645974</v>
      </c>
    </row>
    <row r="33" spans="2:6" x14ac:dyDescent="0.25">
      <c r="B33" s="21" t="s">
        <v>25</v>
      </c>
      <c r="C33" s="22">
        <v>5220873</v>
      </c>
      <c r="D33" s="22">
        <v>43640833</v>
      </c>
      <c r="E33" s="22">
        <v>5930859.2400000002</v>
      </c>
      <c r="F33" s="30">
        <f t="shared" si="0"/>
        <v>0.13590160481125554</v>
      </c>
    </row>
    <row r="34" spans="2:6" x14ac:dyDescent="0.25">
      <c r="B34" s="21" t="s">
        <v>21</v>
      </c>
      <c r="C34" s="22">
        <v>155666635</v>
      </c>
      <c r="D34" s="22">
        <v>364414868</v>
      </c>
      <c r="E34" s="22">
        <v>99163518.059999809</v>
      </c>
      <c r="F34" s="30">
        <f t="shared" si="0"/>
        <v>0.27211710269735706</v>
      </c>
    </row>
    <row r="35" spans="2:6" x14ac:dyDescent="0.25">
      <c r="B35" s="23" t="s">
        <v>22</v>
      </c>
      <c r="C35" s="24">
        <v>210357480</v>
      </c>
      <c r="D35" s="24">
        <v>819980855</v>
      </c>
      <c r="E35" s="24">
        <v>144459395.24000001</v>
      </c>
      <c r="F35" s="31">
        <f t="shared" si="0"/>
        <v>0.17617410743083753</v>
      </c>
    </row>
    <row r="36" spans="2:6" x14ac:dyDescent="0.25">
      <c r="B36" s="2" t="s">
        <v>3</v>
      </c>
      <c r="C36" s="3">
        <f>SUM(C37:C40)</f>
        <v>0</v>
      </c>
      <c r="D36" s="3">
        <f t="shared" ref="D36:E36" si="2">SUM(D37:D40)</f>
        <v>228774010</v>
      </c>
      <c r="E36" s="3">
        <f t="shared" si="2"/>
        <v>85085115</v>
      </c>
      <c r="F36" s="28">
        <f t="shared" si="0"/>
        <v>0.37191774974788439</v>
      </c>
    </row>
    <row r="37" spans="2:6" x14ac:dyDescent="0.25">
      <c r="B37" s="21" t="s">
        <v>14</v>
      </c>
      <c r="C37" s="22">
        <v>0</v>
      </c>
      <c r="D37" s="22">
        <v>0</v>
      </c>
      <c r="E37" s="22">
        <v>0</v>
      </c>
      <c r="F37" s="30" t="str">
        <f t="shared" si="0"/>
        <v>0%</v>
      </c>
    </row>
    <row r="38" spans="2:6" x14ac:dyDescent="0.25">
      <c r="B38" s="21" t="s">
        <v>15</v>
      </c>
      <c r="C38" s="22">
        <v>0</v>
      </c>
      <c r="D38" s="22">
        <v>0</v>
      </c>
      <c r="E38" s="22">
        <v>0</v>
      </c>
      <c r="F38" s="30" t="str">
        <f t="shared" ref="F38:F40" si="3">IF(E38=0,"0%",+E38/D38)</f>
        <v>0%</v>
      </c>
    </row>
    <row r="39" spans="2:6" x14ac:dyDescent="0.25">
      <c r="B39" s="21" t="s">
        <v>17</v>
      </c>
      <c r="C39" s="22">
        <v>0</v>
      </c>
      <c r="D39" s="22">
        <v>0</v>
      </c>
      <c r="E39" s="22">
        <v>0</v>
      </c>
      <c r="F39" s="30" t="str">
        <f t="shared" si="3"/>
        <v>0%</v>
      </c>
    </row>
    <row r="40" spans="2:6" x14ac:dyDescent="0.25">
      <c r="B40" s="21" t="s">
        <v>20</v>
      </c>
      <c r="C40" s="22">
        <v>0</v>
      </c>
      <c r="D40" s="22">
        <v>228774010</v>
      </c>
      <c r="E40" s="22">
        <v>85085115</v>
      </c>
      <c r="F40" s="30">
        <f t="shared" si="3"/>
        <v>0.37191774974788439</v>
      </c>
    </row>
    <row r="41" spans="2:6" x14ac:dyDescent="0.25">
      <c r="B41" s="2" t="s">
        <v>4</v>
      </c>
      <c r="C41" s="3">
        <f>+SUM(C42:C48)</f>
        <v>17936783</v>
      </c>
      <c r="D41" s="3">
        <f t="shared" ref="D41:E41" si="4">+SUM(D42:D48)</f>
        <v>87473869</v>
      </c>
      <c r="E41" s="3">
        <f t="shared" si="4"/>
        <v>41462927.700000003</v>
      </c>
      <c r="F41" s="28">
        <f t="shared" si="0"/>
        <v>0.47400358728845071</v>
      </c>
    </row>
    <row r="42" spans="2:6" x14ac:dyDescent="0.25">
      <c r="B42" s="19" t="s">
        <v>14</v>
      </c>
      <c r="C42" s="20">
        <v>777000</v>
      </c>
      <c r="D42" s="20">
        <v>29608850</v>
      </c>
      <c r="E42" s="20">
        <v>20164190.350000001</v>
      </c>
      <c r="F42" s="29">
        <f t="shared" si="0"/>
        <v>0.68101903147200926</v>
      </c>
    </row>
    <row r="43" spans="2:6" x14ac:dyDescent="0.25">
      <c r="B43" s="21" t="s">
        <v>15</v>
      </c>
      <c r="C43" s="22">
        <v>0</v>
      </c>
      <c r="D43" s="22">
        <v>1787250</v>
      </c>
      <c r="E43" s="22">
        <v>114926.03</v>
      </c>
      <c r="F43" s="30">
        <f t="shared" si="0"/>
        <v>6.4303275982654923E-2</v>
      </c>
    </row>
    <row r="44" spans="2:6" x14ac:dyDescent="0.25">
      <c r="B44" s="21" t="s">
        <v>16</v>
      </c>
      <c r="C44" s="22">
        <v>0</v>
      </c>
      <c r="D44" s="22">
        <v>736434</v>
      </c>
      <c r="E44" s="22">
        <v>203139.43</v>
      </c>
      <c r="F44" s="30">
        <f t="shared" si="0"/>
        <v>0.27584200349250576</v>
      </c>
    </row>
    <row r="45" spans="2:6" x14ac:dyDescent="0.25">
      <c r="B45" s="21" t="s">
        <v>17</v>
      </c>
      <c r="C45" s="22">
        <v>0</v>
      </c>
      <c r="D45" s="22">
        <v>6358442</v>
      </c>
      <c r="E45" s="22">
        <v>1740544.3500000003</v>
      </c>
      <c r="F45" s="30">
        <f t="shared" si="0"/>
        <v>0.27373755237525171</v>
      </c>
    </row>
    <row r="46" spans="2:6" x14ac:dyDescent="0.25">
      <c r="B46" s="21" t="s">
        <v>19</v>
      </c>
      <c r="C46" s="22">
        <v>0</v>
      </c>
      <c r="D46" s="22">
        <v>3988501</v>
      </c>
      <c r="E46" s="22">
        <v>2453295</v>
      </c>
      <c r="F46" s="30">
        <f t="shared" si="0"/>
        <v>0.61509198568585044</v>
      </c>
    </row>
    <row r="47" spans="2:6" x14ac:dyDescent="0.25">
      <c r="B47" s="21" t="s">
        <v>21</v>
      </c>
      <c r="C47" s="22">
        <v>5445453</v>
      </c>
      <c r="D47" s="22">
        <v>23644592</v>
      </c>
      <c r="E47" s="22">
        <v>3169535.2299999995</v>
      </c>
      <c r="F47" s="30">
        <f t="shared" si="0"/>
        <v>0.13404905569950201</v>
      </c>
    </row>
    <row r="48" spans="2:6" x14ac:dyDescent="0.25">
      <c r="B48" s="21" t="s">
        <v>22</v>
      </c>
      <c r="C48" s="22">
        <v>11714330</v>
      </c>
      <c r="D48" s="22">
        <v>21349800</v>
      </c>
      <c r="E48" s="22">
        <v>13617297.309999999</v>
      </c>
      <c r="F48" s="30">
        <f t="shared" si="0"/>
        <v>0.63781849525522483</v>
      </c>
    </row>
    <row r="49" spans="2:6" x14ac:dyDescent="0.25">
      <c r="B49" s="2" t="s">
        <v>5</v>
      </c>
      <c r="C49" s="3">
        <f>SUM(C50:C61)</f>
        <v>871058398</v>
      </c>
      <c r="D49" s="3">
        <f>SUM(D50:D61)</f>
        <v>377918836</v>
      </c>
      <c r="E49" s="3">
        <f>SUM(E50:E61)</f>
        <v>37919967.159999996</v>
      </c>
      <c r="F49" s="28">
        <f t="shared" si="0"/>
        <v>0.10033891816919122</v>
      </c>
    </row>
    <row r="50" spans="2:6" x14ac:dyDescent="0.25">
      <c r="B50" s="19" t="s">
        <v>14</v>
      </c>
      <c r="C50" s="20">
        <v>28635690</v>
      </c>
      <c r="D50" s="20">
        <v>882934</v>
      </c>
      <c r="E50" s="20">
        <v>16200</v>
      </c>
      <c r="F50" s="29">
        <f t="shared" si="0"/>
        <v>1.8347917284870671E-2</v>
      </c>
    </row>
    <row r="51" spans="2:6" x14ac:dyDescent="0.25">
      <c r="B51" s="21" t="s">
        <v>15</v>
      </c>
      <c r="C51" s="22">
        <v>30990690</v>
      </c>
      <c r="D51" s="22">
        <v>25994480</v>
      </c>
      <c r="E51" s="22">
        <v>2229464.2100000004</v>
      </c>
      <c r="F51" s="30">
        <f t="shared" si="0"/>
        <v>8.5766832419806066E-2</v>
      </c>
    </row>
    <row r="52" spans="2:6" x14ac:dyDescent="0.25">
      <c r="B52" s="21" t="s">
        <v>16</v>
      </c>
      <c r="C52" s="22">
        <v>25000000</v>
      </c>
      <c r="D52" s="22">
        <v>7129897</v>
      </c>
      <c r="E52" s="22">
        <v>92478.84</v>
      </c>
      <c r="F52" s="30">
        <f t="shared" si="0"/>
        <v>1.2970571664639755E-2</v>
      </c>
    </row>
    <row r="53" spans="2:6" x14ac:dyDescent="0.25">
      <c r="B53" s="21" t="s">
        <v>17</v>
      </c>
      <c r="C53" s="22">
        <v>25000000</v>
      </c>
      <c r="D53" s="22">
        <v>0</v>
      </c>
      <c r="E53" s="22">
        <v>0</v>
      </c>
      <c r="F53" s="30" t="str">
        <f t="shared" si="0"/>
        <v>0%</v>
      </c>
    </row>
    <row r="54" spans="2:6" x14ac:dyDescent="0.25">
      <c r="B54" s="21" t="s">
        <v>18</v>
      </c>
      <c r="C54" s="22">
        <v>15000000</v>
      </c>
      <c r="D54" s="22">
        <v>19730188</v>
      </c>
      <c r="E54" s="22">
        <v>0</v>
      </c>
      <c r="F54" s="30" t="str">
        <f t="shared" si="0"/>
        <v>0%</v>
      </c>
    </row>
    <row r="55" spans="2:6" x14ac:dyDescent="0.25">
      <c r="B55" s="21" t="s">
        <v>19</v>
      </c>
      <c r="C55" s="22">
        <v>25000000</v>
      </c>
      <c r="D55" s="22">
        <v>32717489</v>
      </c>
      <c r="E55" s="22">
        <v>0</v>
      </c>
      <c r="F55" s="30" t="str">
        <f t="shared" si="0"/>
        <v>0%</v>
      </c>
    </row>
    <row r="56" spans="2:6" x14ac:dyDescent="0.25">
      <c r="B56" s="21" t="s">
        <v>20</v>
      </c>
      <c r="C56" s="22">
        <v>0</v>
      </c>
      <c r="D56" s="22">
        <v>18934747</v>
      </c>
      <c r="E56" s="22">
        <v>4071365.82</v>
      </c>
      <c r="F56" s="30">
        <f t="shared" si="0"/>
        <v>0.21502087247323662</v>
      </c>
    </row>
    <row r="57" spans="2:6" x14ac:dyDescent="0.25">
      <c r="B57" s="21" t="s">
        <v>23</v>
      </c>
      <c r="C57" s="22">
        <v>0</v>
      </c>
      <c r="D57" s="22">
        <v>430448</v>
      </c>
      <c r="E57" s="22">
        <v>32443.600000000002</v>
      </c>
      <c r="F57" s="30">
        <f t="shared" si="0"/>
        <v>7.5371705757722188E-2</v>
      </c>
    </row>
    <row r="58" spans="2:6" x14ac:dyDescent="0.25">
      <c r="B58" s="21" t="s">
        <v>24</v>
      </c>
      <c r="C58" s="22">
        <v>0</v>
      </c>
      <c r="D58" s="22">
        <v>198424</v>
      </c>
      <c r="E58" s="22">
        <v>0</v>
      </c>
      <c r="F58" s="30" t="str">
        <f t="shared" si="0"/>
        <v>0%</v>
      </c>
    </row>
    <row r="59" spans="2:6" x14ac:dyDescent="0.25">
      <c r="B59" s="21" t="s">
        <v>25</v>
      </c>
      <c r="C59" s="22">
        <v>10000000</v>
      </c>
      <c r="D59" s="22">
        <v>10417180</v>
      </c>
      <c r="E59" s="22">
        <v>54148</v>
      </c>
      <c r="F59" s="30">
        <f t="shared" si="0"/>
        <v>5.197951844933082E-3</v>
      </c>
    </row>
    <row r="60" spans="2:6" x14ac:dyDescent="0.25">
      <c r="B60" s="21" t="s">
        <v>21</v>
      </c>
      <c r="C60" s="22">
        <v>3010683</v>
      </c>
      <c r="D60" s="22">
        <v>9867778</v>
      </c>
      <c r="E60" s="22">
        <v>920433.56000000017</v>
      </c>
      <c r="F60" s="30">
        <f t="shared" si="0"/>
        <v>9.3276678903801868E-2</v>
      </c>
    </row>
    <row r="61" spans="2:6" x14ac:dyDescent="0.25">
      <c r="B61" s="21" t="s">
        <v>22</v>
      </c>
      <c r="C61" s="22">
        <v>708421335</v>
      </c>
      <c r="D61" s="22">
        <v>251615271</v>
      </c>
      <c r="E61" s="22">
        <v>30503433.129999995</v>
      </c>
      <c r="F61" s="30">
        <f t="shared" si="0"/>
        <v>0.12123045238379031</v>
      </c>
    </row>
    <row r="62" spans="2:6" x14ac:dyDescent="0.25">
      <c r="B62" s="4" t="s">
        <v>8</v>
      </c>
      <c r="C62" s="5">
        <f>+C49+C41+C36+C23+C19+C6</f>
        <v>3530159116</v>
      </c>
      <c r="D62" s="5">
        <f>+D49+D41+D36+D23+D19+D6</f>
        <v>5630333957</v>
      </c>
      <c r="E62" s="5">
        <f>+E49+E41+E36+E23+E19+E6</f>
        <v>1339493918.3799996</v>
      </c>
      <c r="F62" s="32">
        <f t="shared" si="0"/>
        <v>0.23790665502437081</v>
      </c>
    </row>
    <row r="63" spans="2:6" x14ac:dyDescent="0.25">
      <c r="B63" s="1" t="s">
        <v>32</v>
      </c>
      <c r="C63" s="27"/>
      <c r="D63" s="27"/>
      <c r="E63" s="27"/>
    </row>
    <row r="64" spans="2:6" x14ac:dyDescent="0.25">
      <c r="C64" s="27"/>
      <c r="D64" s="27"/>
      <c r="E64" s="27"/>
      <c r="F64" s="34"/>
    </row>
    <row r="65" spans="3:5" x14ac:dyDescent="0.25">
      <c r="C65" s="27"/>
      <c r="D65" s="27"/>
      <c r="E65" s="27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2"/>
  <sheetViews>
    <sheetView showGridLines="0" zoomScaleNormal="100" workbookViewId="0">
      <selection activeCell="F61" sqref="F61"/>
    </sheetView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43.5" customHeight="1" x14ac:dyDescent="0.25">
      <c r="B2" s="54" t="s">
        <v>27</v>
      </c>
      <c r="C2" s="54"/>
      <c r="D2" s="54"/>
      <c r="E2" s="54"/>
      <c r="F2" s="54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>SUM(C7:C18)</f>
        <v>1173604000</v>
      </c>
      <c r="D6" s="3">
        <f>SUM(D7:D18)</f>
        <v>2154644437</v>
      </c>
      <c r="E6" s="3">
        <f>SUM(E7:E18)</f>
        <v>582214894.27999997</v>
      </c>
      <c r="F6" s="28">
        <f t="shared" ref="F6:F34" si="0">IF(E6=0,"0%",+E6/D6)</f>
        <v>0.27021390828207448</v>
      </c>
    </row>
    <row r="7" spans="2:6" x14ac:dyDescent="0.25">
      <c r="B7" s="13" t="s">
        <v>14</v>
      </c>
      <c r="C7" s="14">
        <v>1828049</v>
      </c>
      <c r="D7" s="14">
        <v>123224367</v>
      </c>
      <c r="E7" s="14">
        <v>37329347.030000016</v>
      </c>
      <c r="F7" s="35">
        <f t="shared" si="0"/>
        <v>0.30293803034914368</v>
      </c>
    </row>
    <row r="8" spans="2:6" x14ac:dyDescent="0.25">
      <c r="B8" s="15" t="s">
        <v>15</v>
      </c>
      <c r="C8" s="16">
        <v>979481</v>
      </c>
      <c r="D8" s="16">
        <v>173282556</v>
      </c>
      <c r="E8" s="16">
        <v>53033215.300000049</v>
      </c>
      <c r="F8" s="36">
        <f t="shared" si="0"/>
        <v>0.30605051382090676</v>
      </c>
    </row>
    <row r="9" spans="2:6" x14ac:dyDescent="0.25">
      <c r="B9" s="15" t="s">
        <v>16</v>
      </c>
      <c r="C9" s="16">
        <v>1179872</v>
      </c>
      <c r="D9" s="16">
        <v>71740603</v>
      </c>
      <c r="E9" s="16">
        <v>20812287.500000022</v>
      </c>
      <c r="F9" s="36">
        <f t="shared" si="0"/>
        <v>0.29010471935955184</v>
      </c>
    </row>
    <row r="10" spans="2:6" x14ac:dyDescent="0.25">
      <c r="B10" s="15" t="s">
        <v>17</v>
      </c>
      <c r="C10" s="16">
        <v>501808</v>
      </c>
      <c r="D10" s="16">
        <v>20662332</v>
      </c>
      <c r="E10" s="16">
        <v>6374094.5199999986</v>
      </c>
      <c r="F10" s="36">
        <f t="shared" si="0"/>
        <v>0.30848863138971916</v>
      </c>
    </row>
    <row r="11" spans="2:6" x14ac:dyDescent="0.25">
      <c r="B11" s="15" t="s">
        <v>18</v>
      </c>
      <c r="C11" s="16">
        <v>1372278</v>
      </c>
      <c r="D11" s="16">
        <v>55193647</v>
      </c>
      <c r="E11" s="16">
        <v>16713918.01</v>
      </c>
      <c r="F11" s="36">
        <f t="shared" si="0"/>
        <v>0.30282322184652882</v>
      </c>
    </row>
    <row r="12" spans="2:6" x14ac:dyDescent="0.25">
      <c r="B12" s="15" t="s">
        <v>19</v>
      </c>
      <c r="C12" s="16">
        <v>73880</v>
      </c>
      <c r="D12" s="16">
        <v>33351464</v>
      </c>
      <c r="E12" s="16">
        <v>9867880.4700000007</v>
      </c>
      <c r="F12" s="36">
        <f t="shared" si="0"/>
        <v>0.29587548150809811</v>
      </c>
    </row>
    <row r="13" spans="2:6" x14ac:dyDescent="0.25">
      <c r="B13" s="15" t="s">
        <v>20</v>
      </c>
      <c r="C13" s="16">
        <v>462592</v>
      </c>
      <c r="D13" s="16">
        <v>4874011</v>
      </c>
      <c r="E13" s="16">
        <v>1431697.7900000003</v>
      </c>
      <c r="F13" s="36">
        <f t="shared" si="0"/>
        <v>0.29374118975111058</v>
      </c>
    </row>
    <row r="14" spans="2:6" x14ac:dyDescent="0.25">
      <c r="B14" s="15" t="s">
        <v>23</v>
      </c>
      <c r="C14" s="16">
        <v>0</v>
      </c>
      <c r="D14" s="16">
        <v>99840932</v>
      </c>
      <c r="E14" s="16">
        <v>28702517.390000004</v>
      </c>
      <c r="F14" s="36">
        <f t="shared" si="0"/>
        <v>0.28748246650982789</v>
      </c>
    </row>
    <row r="15" spans="2:6" x14ac:dyDescent="0.25">
      <c r="B15" s="15" t="s">
        <v>24</v>
      </c>
      <c r="C15" s="16">
        <v>0</v>
      </c>
      <c r="D15" s="16">
        <v>21218222</v>
      </c>
      <c r="E15" s="16">
        <v>5252197.05</v>
      </c>
      <c r="F15" s="36">
        <f t="shared" si="0"/>
        <v>0.24753238277929224</v>
      </c>
    </row>
    <row r="16" spans="2:6" x14ac:dyDescent="0.25">
      <c r="B16" s="15" t="s">
        <v>25</v>
      </c>
      <c r="C16" s="16">
        <v>0</v>
      </c>
      <c r="D16" s="16">
        <v>19327113</v>
      </c>
      <c r="E16" s="16">
        <v>5790448.6400000025</v>
      </c>
      <c r="F16" s="36">
        <f t="shared" si="0"/>
        <v>0.29960235861403628</v>
      </c>
    </row>
    <row r="17" spans="2:6" x14ac:dyDescent="0.25">
      <c r="B17" s="15" t="s">
        <v>21</v>
      </c>
      <c r="C17" s="16">
        <v>1145669220</v>
      </c>
      <c r="D17" s="16">
        <v>997233089</v>
      </c>
      <c r="E17" s="16">
        <v>250054077.96000007</v>
      </c>
      <c r="F17" s="36">
        <f t="shared" si="0"/>
        <v>0.25074787501360185</v>
      </c>
    </row>
    <row r="18" spans="2:6" x14ac:dyDescent="0.25">
      <c r="B18" s="15" t="s">
        <v>22</v>
      </c>
      <c r="C18" s="16">
        <v>21536820</v>
      </c>
      <c r="D18" s="16">
        <v>534696101</v>
      </c>
      <c r="E18" s="16">
        <v>146853212.6199998</v>
      </c>
      <c r="F18" s="36">
        <f t="shared" si="0"/>
        <v>0.27464799602120121</v>
      </c>
    </row>
    <row r="19" spans="2:6" x14ac:dyDescent="0.25">
      <c r="B19" s="2" t="s">
        <v>1</v>
      </c>
      <c r="C19" s="3">
        <f>SUM(C20:C22)</f>
        <v>121547574</v>
      </c>
      <c r="D19" s="3">
        <f>SUM(D20:D22)</f>
        <v>160972493</v>
      </c>
      <c r="E19" s="3">
        <f>SUM(E20:E22)</f>
        <v>48379194.049999997</v>
      </c>
      <c r="F19" s="28">
        <f t="shared" si="0"/>
        <v>0.30054323660129934</v>
      </c>
    </row>
    <row r="20" spans="2:6" x14ac:dyDescent="0.25">
      <c r="B20" s="13" t="s">
        <v>14</v>
      </c>
      <c r="C20" s="14">
        <v>0</v>
      </c>
      <c r="D20" s="14">
        <v>71852</v>
      </c>
      <c r="E20" s="14">
        <v>65724.69</v>
      </c>
      <c r="F20" s="35">
        <f t="shared" si="0"/>
        <v>0.91472318098313199</v>
      </c>
    </row>
    <row r="21" spans="2:6" x14ac:dyDescent="0.25">
      <c r="B21" s="41" t="s">
        <v>21</v>
      </c>
      <c r="C21" s="42">
        <v>76843240</v>
      </c>
      <c r="D21" s="42">
        <v>5718060</v>
      </c>
      <c r="E21" s="42">
        <v>62142.37000000001</v>
      </c>
      <c r="F21" s="50">
        <f t="shared" si="0"/>
        <v>1.0867736609969118E-2</v>
      </c>
    </row>
    <row r="22" spans="2:6" x14ac:dyDescent="0.25">
      <c r="B22" s="15" t="s">
        <v>22</v>
      </c>
      <c r="C22" s="16">
        <v>44704334</v>
      </c>
      <c r="D22" s="16">
        <v>155182581</v>
      </c>
      <c r="E22" s="16">
        <v>48251326.989999995</v>
      </c>
      <c r="F22" s="36">
        <f t="shared" si="0"/>
        <v>0.31093262323043847</v>
      </c>
    </row>
    <row r="23" spans="2:6" x14ac:dyDescent="0.25">
      <c r="B23" s="2" t="s">
        <v>2</v>
      </c>
      <c r="C23" s="3">
        <f>SUM(C24:C35)</f>
        <v>1284435998</v>
      </c>
      <c r="D23" s="3">
        <f t="shared" ref="D23:E23" si="1">SUM(D24:D35)</f>
        <v>2082040324</v>
      </c>
      <c r="E23" s="3">
        <f t="shared" si="1"/>
        <v>450015359.61999989</v>
      </c>
      <c r="F23" s="28">
        <f t="shared" si="0"/>
        <v>0.21614151965867492</v>
      </c>
    </row>
    <row r="24" spans="2:6" x14ac:dyDescent="0.25">
      <c r="B24" s="13" t="s">
        <v>14</v>
      </c>
      <c r="C24" s="14">
        <v>450065784</v>
      </c>
      <c r="D24" s="14">
        <v>405838226</v>
      </c>
      <c r="E24" s="14">
        <v>154610240.17000002</v>
      </c>
      <c r="F24" s="35">
        <f t="shared" si="0"/>
        <v>0.38096519811320095</v>
      </c>
    </row>
    <row r="25" spans="2:6" x14ac:dyDescent="0.25">
      <c r="B25" s="15" t="s">
        <v>15</v>
      </c>
      <c r="C25" s="16">
        <v>181482848</v>
      </c>
      <c r="D25" s="16">
        <v>262514948</v>
      </c>
      <c r="E25" s="16">
        <v>37548192.390000023</v>
      </c>
      <c r="F25" s="36">
        <f t="shared" si="0"/>
        <v>0.14303258795761994</v>
      </c>
    </row>
    <row r="26" spans="2:6" x14ac:dyDescent="0.25">
      <c r="B26" s="15" t="s">
        <v>16</v>
      </c>
      <c r="C26" s="16">
        <v>115269328</v>
      </c>
      <c r="D26" s="16">
        <v>160627899</v>
      </c>
      <c r="E26" s="16">
        <v>20827981.420000009</v>
      </c>
      <c r="F26" s="36">
        <f t="shared" si="0"/>
        <v>0.12966602657238274</v>
      </c>
    </row>
    <row r="27" spans="2:6" x14ac:dyDescent="0.25">
      <c r="B27" s="15" t="s">
        <v>17</v>
      </c>
      <c r="C27" s="16">
        <v>86286776</v>
      </c>
      <c r="D27" s="16">
        <v>113120279</v>
      </c>
      <c r="E27" s="16">
        <v>16026950.459999995</v>
      </c>
      <c r="F27" s="36">
        <f t="shared" si="0"/>
        <v>0.14168061289877118</v>
      </c>
    </row>
    <row r="28" spans="2:6" x14ac:dyDescent="0.25">
      <c r="B28" s="15" t="s">
        <v>18</v>
      </c>
      <c r="C28" s="16">
        <v>31979054</v>
      </c>
      <c r="D28" s="16">
        <v>43890808</v>
      </c>
      <c r="E28" s="16">
        <v>6177311.0200000014</v>
      </c>
      <c r="F28" s="36">
        <f t="shared" si="0"/>
        <v>0.14074270448609652</v>
      </c>
    </row>
    <row r="29" spans="2:6" x14ac:dyDescent="0.25">
      <c r="B29" s="15" t="s">
        <v>19</v>
      </c>
      <c r="C29" s="16">
        <v>82012540</v>
      </c>
      <c r="D29" s="16">
        <v>96267762</v>
      </c>
      <c r="E29" s="16">
        <v>19631290.510000002</v>
      </c>
      <c r="F29" s="36">
        <f t="shared" si="0"/>
        <v>0.20392382768802708</v>
      </c>
    </row>
    <row r="30" spans="2:6" x14ac:dyDescent="0.25">
      <c r="B30" s="15" t="s">
        <v>20</v>
      </c>
      <c r="C30" s="16">
        <v>15160222</v>
      </c>
      <c r="D30" s="16">
        <v>133812029</v>
      </c>
      <c r="E30" s="16">
        <v>10308767.819999993</v>
      </c>
      <c r="F30" s="36">
        <f t="shared" si="0"/>
        <v>7.7039171269124046E-2</v>
      </c>
    </row>
    <row r="31" spans="2:6" x14ac:dyDescent="0.25">
      <c r="B31" s="15" t="s">
        <v>23</v>
      </c>
      <c r="C31" s="16">
        <v>9382692</v>
      </c>
      <c r="D31" s="16">
        <v>59460319</v>
      </c>
      <c r="E31" s="16">
        <v>9428515.8600000013</v>
      </c>
      <c r="F31" s="36">
        <f t="shared" si="0"/>
        <v>0.15856820176158157</v>
      </c>
    </row>
    <row r="32" spans="2:6" x14ac:dyDescent="0.25">
      <c r="B32" s="15" t="s">
        <v>24</v>
      </c>
      <c r="C32" s="16">
        <v>2035729</v>
      </c>
      <c r="D32" s="16">
        <v>14125357</v>
      </c>
      <c r="E32" s="16">
        <v>2822065.18</v>
      </c>
      <c r="F32" s="36">
        <f t="shared" si="0"/>
        <v>0.19978717564448106</v>
      </c>
    </row>
    <row r="33" spans="2:6" x14ac:dyDescent="0.25">
      <c r="B33" s="15" t="s">
        <v>25</v>
      </c>
      <c r="C33" s="16">
        <v>5217693</v>
      </c>
      <c r="D33" s="16">
        <v>37454408</v>
      </c>
      <c r="E33" s="16">
        <v>4833466.8900000006</v>
      </c>
      <c r="F33" s="36">
        <f t="shared" si="0"/>
        <v>0.129049346875273</v>
      </c>
    </row>
    <row r="34" spans="2:6" x14ac:dyDescent="0.25">
      <c r="B34" s="15" t="s">
        <v>21</v>
      </c>
      <c r="C34" s="16">
        <v>140833642</v>
      </c>
      <c r="D34" s="16">
        <v>293714171</v>
      </c>
      <c r="E34" s="16">
        <v>85578829.899999827</v>
      </c>
      <c r="F34" s="36">
        <f t="shared" si="0"/>
        <v>0.29136772532504002</v>
      </c>
    </row>
    <row r="35" spans="2:6" x14ac:dyDescent="0.25">
      <c r="B35" s="17" t="s">
        <v>22</v>
      </c>
      <c r="C35" s="18">
        <v>164709690</v>
      </c>
      <c r="D35" s="18">
        <v>461214118</v>
      </c>
      <c r="E35" s="18">
        <v>82221748.000000015</v>
      </c>
      <c r="F35" s="37">
        <f t="shared" ref="F35:F60" si="2">IF(E35=0,"0%",+E35/D35)</f>
        <v>0.17827240058596822</v>
      </c>
    </row>
    <row r="36" spans="2:6" x14ac:dyDescent="0.25">
      <c r="B36" s="2" t="s">
        <v>3</v>
      </c>
      <c r="C36" s="3">
        <f>SUM(C37:C39)</f>
        <v>0</v>
      </c>
      <c r="D36" s="3">
        <f t="shared" ref="D36:E36" si="3">SUM(D37:D39)</f>
        <v>228774010</v>
      </c>
      <c r="E36" s="3">
        <f t="shared" si="3"/>
        <v>85085115</v>
      </c>
      <c r="F36" s="28">
        <f t="shared" si="2"/>
        <v>0.37191774974788439</v>
      </c>
    </row>
    <row r="37" spans="2:6" x14ac:dyDescent="0.25">
      <c r="B37" s="15" t="s">
        <v>14</v>
      </c>
      <c r="C37" s="16">
        <v>0</v>
      </c>
      <c r="D37" s="16">
        <v>0</v>
      </c>
      <c r="E37" s="16">
        <v>0</v>
      </c>
      <c r="F37" s="57" t="str">
        <f t="shared" si="2"/>
        <v>0%</v>
      </c>
    </row>
    <row r="38" spans="2:6" x14ac:dyDescent="0.25">
      <c r="B38" s="15" t="s">
        <v>17</v>
      </c>
      <c r="C38" s="16">
        <v>0</v>
      </c>
      <c r="D38" s="16">
        <v>0</v>
      </c>
      <c r="E38" s="16">
        <v>0</v>
      </c>
      <c r="F38" s="57" t="str">
        <f t="shared" si="2"/>
        <v>0%</v>
      </c>
    </row>
    <row r="39" spans="2:6" x14ac:dyDescent="0.25">
      <c r="B39" s="15" t="s">
        <v>20</v>
      </c>
      <c r="C39" s="16">
        <v>0</v>
      </c>
      <c r="D39" s="16">
        <v>228774010</v>
      </c>
      <c r="E39" s="16">
        <v>85085115</v>
      </c>
      <c r="F39" s="36">
        <f t="shared" si="2"/>
        <v>0.37191774974788439</v>
      </c>
    </row>
    <row r="40" spans="2:6" x14ac:dyDescent="0.25">
      <c r="B40" s="2" t="s">
        <v>4</v>
      </c>
      <c r="C40" s="3">
        <f>+SUM(C41:C47)</f>
        <v>15028000</v>
      </c>
      <c r="D40" s="3">
        <f t="shared" ref="D40:E40" si="4">+SUM(D41:D47)</f>
        <v>83988875</v>
      </c>
      <c r="E40" s="3">
        <f t="shared" si="4"/>
        <v>41232404.560000002</v>
      </c>
      <c r="F40" s="28">
        <f t="shared" si="2"/>
        <v>0.49092697765031384</v>
      </c>
    </row>
    <row r="41" spans="2:6" x14ac:dyDescent="0.25">
      <c r="B41" s="13" t="s">
        <v>14</v>
      </c>
      <c r="C41" s="14">
        <v>777000</v>
      </c>
      <c r="D41" s="14">
        <v>29608850</v>
      </c>
      <c r="E41" s="14">
        <v>20164190.350000001</v>
      </c>
      <c r="F41" s="35">
        <f t="shared" si="2"/>
        <v>0.68101903147200926</v>
      </c>
    </row>
    <row r="42" spans="2:6" x14ac:dyDescent="0.25">
      <c r="B42" s="15" t="s">
        <v>15</v>
      </c>
      <c r="C42" s="16">
        <v>0</v>
      </c>
      <c r="D42" s="16">
        <v>1787250</v>
      </c>
      <c r="E42" s="16">
        <v>114926.03</v>
      </c>
      <c r="F42" s="36">
        <f t="shared" si="2"/>
        <v>6.4303275982654923E-2</v>
      </c>
    </row>
    <row r="43" spans="2:6" x14ac:dyDescent="0.25">
      <c r="B43" s="15" t="s">
        <v>16</v>
      </c>
      <c r="C43" s="16">
        <v>0</v>
      </c>
      <c r="D43" s="16">
        <v>736434</v>
      </c>
      <c r="E43" s="16">
        <v>203139.43</v>
      </c>
      <c r="F43" s="36">
        <f t="shared" si="2"/>
        <v>0.27584200349250576</v>
      </c>
    </row>
    <row r="44" spans="2:6" x14ac:dyDescent="0.25">
      <c r="B44" s="15" t="s">
        <v>17</v>
      </c>
      <c r="C44" s="16">
        <v>0</v>
      </c>
      <c r="D44" s="16">
        <v>6358442</v>
      </c>
      <c r="E44" s="16">
        <v>1740544.3500000006</v>
      </c>
      <c r="F44" s="36">
        <f t="shared" si="2"/>
        <v>0.27373755237525177</v>
      </c>
    </row>
    <row r="45" spans="2:6" x14ac:dyDescent="0.25">
      <c r="B45" s="15" t="s">
        <v>19</v>
      </c>
      <c r="C45" s="16">
        <v>0</v>
      </c>
      <c r="D45" s="16">
        <v>3988501</v>
      </c>
      <c r="E45" s="16">
        <v>2453295</v>
      </c>
      <c r="F45" s="36">
        <f t="shared" si="2"/>
        <v>0.61509198568585044</v>
      </c>
    </row>
    <row r="46" spans="2:6" x14ac:dyDescent="0.25">
      <c r="B46" s="15" t="s">
        <v>21</v>
      </c>
      <c r="C46" s="16">
        <v>2830000</v>
      </c>
      <c r="D46" s="16">
        <v>20523258</v>
      </c>
      <c r="E46" s="16">
        <v>2986264.11</v>
      </c>
      <c r="F46" s="36">
        <f t="shared" si="2"/>
        <v>0.1455063377364354</v>
      </c>
    </row>
    <row r="47" spans="2:6" x14ac:dyDescent="0.25">
      <c r="B47" s="15" t="s">
        <v>22</v>
      </c>
      <c r="C47" s="16">
        <v>11421000</v>
      </c>
      <c r="D47" s="16">
        <v>20986140</v>
      </c>
      <c r="E47" s="16">
        <v>13570045.289999999</v>
      </c>
      <c r="F47" s="36">
        <f t="shared" si="2"/>
        <v>0.64661940166223986</v>
      </c>
    </row>
    <row r="48" spans="2:6" x14ac:dyDescent="0.25">
      <c r="B48" s="2" t="s">
        <v>5</v>
      </c>
      <c r="C48" s="3">
        <f>+SUM(C49:C60)</f>
        <v>867775375</v>
      </c>
      <c r="D48" s="3">
        <f t="shared" ref="D48:E48" si="5">+SUM(D49:D60)</f>
        <v>354546853</v>
      </c>
      <c r="E48" s="3">
        <f t="shared" si="5"/>
        <v>35624312.349999994</v>
      </c>
      <c r="F48" s="28">
        <f t="shared" si="2"/>
        <v>0.10047843338211775</v>
      </c>
    </row>
    <row r="49" spans="2:6" x14ac:dyDescent="0.25">
      <c r="B49" s="13" t="s">
        <v>14</v>
      </c>
      <c r="C49" s="14">
        <v>28635690</v>
      </c>
      <c r="D49" s="14">
        <v>853116</v>
      </c>
      <c r="E49" s="14">
        <v>16200</v>
      </c>
      <c r="F49" s="35">
        <f t="shared" si="2"/>
        <v>1.8989211314756727E-2</v>
      </c>
    </row>
    <row r="50" spans="2:6" x14ac:dyDescent="0.25">
      <c r="B50" s="15" t="s">
        <v>15</v>
      </c>
      <c r="C50" s="16">
        <v>30990690</v>
      </c>
      <c r="D50" s="16">
        <v>23176204</v>
      </c>
      <c r="E50" s="16">
        <v>2220004.2100000004</v>
      </c>
      <c r="F50" s="36">
        <f t="shared" si="2"/>
        <v>9.5788085486303132E-2</v>
      </c>
    </row>
    <row r="51" spans="2:6" x14ac:dyDescent="0.25">
      <c r="B51" s="15" t="s">
        <v>16</v>
      </c>
      <c r="C51" s="16">
        <v>25000000</v>
      </c>
      <c r="D51" s="16">
        <v>6309422</v>
      </c>
      <c r="E51" s="16">
        <v>88688.84</v>
      </c>
      <c r="F51" s="36">
        <f t="shared" si="2"/>
        <v>1.4056571267542414E-2</v>
      </c>
    </row>
    <row r="52" spans="2:6" x14ac:dyDescent="0.25">
      <c r="B52" s="15" t="s">
        <v>17</v>
      </c>
      <c r="C52" s="16">
        <v>25000000</v>
      </c>
      <c r="D52" s="16">
        <v>0</v>
      </c>
      <c r="E52" s="16">
        <v>0</v>
      </c>
      <c r="F52" s="36" t="str">
        <f t="shared" si="2"/>
        <v>0%</v>
      </c>
    </row>
    <row r="53" spans="2:6" x14ac:dyDescent="0.25">
      <c r="B53" s="15" t="s">
        <v>18</v>
      </c>
      <c r="C53" s="16">
        <v>15000000</v>
      </c>
      <c r="D53" s="16">
        <v>18658309</v>
      </c>
      <c r="E53" s="16">
        <v>0</v>
      </c>
      <c r="F53" s="36" t="str">
        <f t="shared" si="2"/>
        <v>0%</v>
      </c>
    </row>
    <row r="54" spans="2:6" x14ac:dyDescent="0.25">
      <c r="B54" s="15" t="s">
        <v>19</v>
      </c>
      <c r="C54" s="16">
        <v>25000000</v>
      </c>
      <c r="D54" s="16">
        <v>32665048</v>
      </c>
      <c r="E54" s="16">
        <v>0</v>
      </c>
      <c r="F54" s="36" t="str">
        <f t="shared" si="2"/>
        <v>0%</v>
      </c>
    </row>
    <row r="55" spans="2:6" x14ac:dyDescent="0.25">
      <c r="B55" s="15" t="s">
        <v>20</v>
      </c>
      <c r="C55" s="16">
        <v>0</v>
      </c>
      <c r="D55" s="16">
        <v>18904747</v>
      </c>
      <c r="E55" s="16">
        <v>4071365.82</v>
      </c>
      <c r="F55" s="36">
        <f t="shared" si="2"/>
        <v>0.21536208974391458</v>
      </c>
    </row>
    <row r="56" spans="2:6" x14ac:dyDescent="0.25">
      <c r="B56" s="15" t="s">
        <v>23</v>
      </c>
      <c r="C56" s="16">
        <v>0</v>
      </c>
      <c r="D56" s="16">
        <v>154348</v>
      </c>
      <c r="E56" s="16">
        <v>32443.600000000002</v>
      </c>
      <c r="F56" s="36">
        <f t="shared" si="2"/>
        <v>0.21019773498846764</v>
      </c>
    </row>
    <row r="57" spans="2:6" x14ac:dyDescent="0.25">
      <c r="B57" s="15" t="s">
        <v>24</v>
      </c>
      <c r="C57" s="16">
        <v>0</v>
      </c>
      <c r="D57" s="16">
        <v>198424</v>
      </c>
      <c r="E57" s="16">
        <v>0</v>
      </c>
      <c r="F57" s="36" t="str">
        <f t="shared" si="2"/>
        <v>0%</v>
      </c>
    </row>
    <row r="58" spans="2:6" x14ac:dyDescent="0.25">
      <c r="B58" s="15" t="s">
        <v>25</v>
      </c>
      <c r="C58" s="16">
        <v>10000000</v>
      </c>
      <c r="D58" s="16">
        <v>10417180</v>
      </c>
      <c r="E58" s="16">
        <v>54148</v>
      </c>
      <c r="F58" s="36">
        <f t="shared" si="2"/>
        <v>5.197951844933082E-3</v>
      </c>
    </row>
    <row r="59" spans="2:6" x14ac:dyDescent="0.25">
      <c r="B59" s="15" t="s">
        <v>21</v>
      </c>
      <c r="C59" s="16">
        <v>0</v>
      </c>
      <c r="D59" s="16">
        <v>5186955</v>
      </c>
      <c r="E59" s="16">
        <v>821860.66000000015</v>
      </c>
      <c r="F59" s="36">
        <f t="shared" si="2"/>
        <v>0.15844761714724731</v>
      </c>
    </row>
    <row r="60" spans="2:6" x14ac:dyDescent="0.25">
      <c r="B60" s="15" t="s">
        <v>22</v>
      </c>
      <c r="C60" s="16">
        <v>708148995</v>
      </c>
      <c r="D60" s="16">
        <v>238023100</v>
      </c>
      <c r="E60" s="16">
        <v>28319601.219999995</v>
      </c>
      <c r="F60" s="36">
        <f t="shared" si="2"/>
        <v>0.11897837319150954</v>
      </c>
    </row>
    <row r="61" spans="2:6" x14ac:dyDescent="0.25">
      <c r="B61" s="4" t="s">
        <v>8</v>
      </c>
      <c r="C61" s="5">
        <f>+C48+C40+C36+C23+C19+C6</f>
        <v>3462390947</v>
      </c>
      <c r="D61" s="5">
        <f t="shared" ref="D61:E61" si="6">+D48+D40+D36+D23+D19+D6</f>
        <v>5064966992</v>
      </c>
      <c r="E61" s="5">
        <f t="shared" si="6"/>
        <v>1242551279.8599997</v>
      </c>
      <c r="F61" s="7">
        <f t="shared" ref="F61" si="7">E61/D61</f>
        <v>0.24532268064581292</v>
      </c>
    </row>
    <row r="62" spans="2:6" x14ac:dyDescent="0.25">
      <c r="B62" s="1" t="s">
        <v>32</v>
      </c>
      <c r="C62" s="11"/>
      <c r="D62" s="11"/>
      <c r="E62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4.7109375" customWidth="1"/>
    <col min="6" max="6" width="11.85546875" bestFit="1" customWidth="1"/>
  </cols>
  <sheetData>
    <row r="2" spans="2:6" ht="52.5" customHeight="1" x14ac:dyDescent="0.25">
      <c r="B2" s="54" t="s">
        <v>28</v>
      </c>
      <c r="C2" s="54"/>
      <c r="D2" s="54"/>
      <c r="E2" s="54"/>
      <c r="F2" s="54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>SUM(C7:C11)</f>
        <v>200000</v>
      </c>
      <c r="D6" s="3">
        <f t="shared" ref="D6:E6" si="0">SUM(D7:D11)</f>
        <v>1964730</v>
      </c>
      <c r="E6" s="3">
        <f t="shared" si="0"/>
        <v>347906</v>
      </c>
      <c r="F6" s="28">
        <f t="shared" ref="F6:F12" si="1">IF(E6=0,"0.0%",E6/D6)</f>
        <v>0.17707573050749975</v>
      </c>
    </row>
    <row r="7" spans="2:6" x14ac:dyDescent="0.25">
      <c r="B7" s="38" t="s">
        <v>14</v>
      </c>
      <c r="C7" s="14">
        <v>0</v>
      </c>
      <c r="D7" s="14">
        <v>42485</v>
      </c>
      <c r="E7" s="14">
        <v>0</v>
      </c>
      <c r="F7" s="52" t="str">
        <f t="shared" si="1"/>
        <v>0.0%</v>
      </c>
    </row>
    <row r="8" spans="2:6" x14ac:dyDescent="0.25">
      <c r="B8" s="51" t="s">
        <v>15</v>
      </c>
      <c r="C8" s="42">
        <v>0</v>
      </c>
      <c r="D8" s="42">
        <v>212597</v>
      </c>
      <c r="E8" s="42">
        <v>62800</v>
      </c>
      <c r="F8" s="53">
        <f t="shared" si="1"/>
        <v>0.29539457283028453</v>
      </c>
    </row>
    <row r="9" spans="2:6" x14ac:dyDescent="0.25">
      <c r="B9" s="43" t="s">
        <v>23</v>
      </c>
      <c r="C9" s="16">
        <v>0</v>
      </c>
      <c r="D9" s="16">
        <v>650000</v>
      </c>
      <c r="E9" s="16">
        <v>117474</v>
      </c>
      <c r="F9" s="53">
        <f t="shared" si="1"/>
        <v>0.18072923076923078</v>
      </c>
    </row>
    <row r="10" spans="2:6" x14ac:dyDescent="0.25">
      <c r="B10" s="43" t="s">
        <v>21</v>
      </c>
      <c r="C10" s="16">
        <v>0</v>
      </c>
      <c r="D10" s="16">
        <v>0</v>
      </c>
      <c r="E10" s="16">
        <v>0</v>
      </c>
      <c r="F10" s="53" t="str">
        <f t="shared" si="1"/>
        <v>0.0%</v>
      </c>
    </row>
    <row r="11" spans="2:6" x14ac:dyDescent="0.25">
      <c r="B11" s="44" t="s">
        <v>22</v>
      </c>
      <c r="C11" s="18">
        <v>200000</v>
      </c>
      <c r="D11" s="18">
        <v>1059648</v>
      </c>
      <c r="E11" s="18">
        <v>167632</v>
      </c>
      <c r="F11" s="55">
        <f t="shared" si="1"/>
        <v>0.15819592921422962</v>
      </c>
    </row>
    <row r="12" spans="2:6" x14ac:dyDescent="0.25">
      <c r="B12" s="2" t="s">
        <v>1</v>
      </c>
      <c r="C12" s="3">
        <f>SUM(C13:C14)</f>
        <v>850000</v>
      </c>
      <c r="D12" s="3">
        <f t="shared" ref="D12:E12" si="2">SUM(D13:D14)</f>
        <v>850000</v>
      </c>
      <c r="E12" s="3">
        <f t="shared" si="2"/>
        <v>0</v>
      </c>
      <c r="F12" s="28" t="str">
        <f t="shared" si="1"/>
        <v>0.0%</v>
      </c>
    </row>
    <row r="13" spans="2:6" x14ac:dyDescent="0.25">
      <c r="B13" s="38" t="s">
        <v>21</v>
      </c>
      <c r="C13" s="14">
        <v>850000</v>
      </c>
      <c r="D13" s="14">
        <v>0</v>
      </c>
      <c r="E13" s="14">
        <v>0</v>
      </c>
      <c r="F13" s="52" t="str">
        <f>IF(E13=0,"0.0%",E13/D13)</f>
        <v>0.0%</v>
      </c>
    </row>
    <row r="14" spans="2:6" x14ac:dyDescent="0.25">
      <c r="B14" s="44" t="s">
        <v>22</v>
      </c>
      <c r="C14" s="18">
        <v>0</v>
      </c>
      <c r="D14" s="18">
        <v>850000</v>
      </c>
      <c r="E14" s="18">
        <v>0</v>
      </c>
      <c r="F14" s="55" t="str">
        <f t="shared" ref="F14:F42" si="3">IF(E14=0,"0.0%",E14/D14)</f>
        <v>0.0%</v>
      </c>
    </row>
    <row r="15" spans="2:6" x14ac:dyDescent="0.25">
      <c r="B15" s="2" t="s">
        <v>2</v>
      </c>
      <c r="C15" s="3">
        <f>+SUM(C16:C27)</f>
        <v>60526363</v>
      </c>
      <c r="D15" s="3">
        <f t="shared" ref="D15:E15" si="4">+SUM(D16:D27)</f>
        <v>272603680</v>
      </c>
      <c r="E15" s="3">
        <f t="shared" si="4"/>
        <v>41406352.349999994</v>
      </c>
      <c r="F15" s="28">
        <f t="shared" si="3"/>
        <v>0.15189212541077945</v>
      </c>
    </row>
    <row r="16" spans="2:6" x14ac:dyDescent="0.25">
      <c r="B16" s="13" t="s">
        <v>14</v>
      </c>
      <c r="C16" s="14">
        <v>6360</v>
      </c>
      <c r="D16" s="14">
        <v>3070381</v>
      </c>
      <c r="E16" s="14">
        <v>229026.92</v>
      </c>
      <c r="F16" s="52">
        <f t="shared" si="3"/>
        <v>7.4592345379938196E-2</v>
      </c>
    </row>
    <row r="17" spans="2:6" x14ac:dyDescent="0.25">
      <c r="B17" s="15" t="s">
        <v>15</v>
      </c>
      <c r="C17" s="16">
        <v>7950</v>
      </c>
      <c r="D17" s="16">
        <v>7057923</v>
      </c>
      <c r="E17" s="16">
        <v>116486.77</v>
      </c>
      <c r="F17" s="53">
        <f t="shared" si="3"/>
        <v>1.6504397965237082E-2</v>
      </c>
    </row>
    <row r="18" spans="2:6" x14ac:dyDescent="0.25">
      <c r="B18" s="15" t="s">
        <v>16</v>
      </c>
      <c r="C18" s="16">
        <v>4770</v>
      </c>
      <c r="D18" s="16">
        <v>6041355</v>
      </c>
      <c r="E18" s="16">
        <v>248658.52999999997</v>
      </c>
      <c r="F18" s="53">
        <f t="shared" si="3"/>
        <v>4.1159397188213563E-2</v>
      </c>
    </row>
    <row r="19" spans="2:6" x14ac:dyDescent="0.25">
      <c r="B19" s="15" t="s">
        <v>17</v>
      </c>
      <c r="C19" s="16">
        <v>6360</v>
      </c>
      <c r="D19" s="16">
        <v>1603258</v>
      </c>
      <c r="E19" s="16">
        <v>39387.770000000004</v>
      </c>
      <c r="F19" s="53">
        <f t="shared" si="3"/>
        <v>2.4567331022206037E-2</v>
      </c>
    </row>
    <row r="20" spans="2:6" x14ac:dyDescent="0.25">
      <c r="B20" s="15" t="s">
        <v>18</v>
      </c>
      <c r="C20" s="16">
        <v>4770</v>
      </c>
      <c r="D20" s="16">
        <v>2975175</v>
      </c>
      <c r="E20" s="16">
        <v>327064.36999999994</v>
      </c>
      <c r="F20" s="53">
        <f t="shared" si="3"/>
        <v>0.10993113682388429</v>
      </c>
    </row>
    <row r="21" spans="2:6" x14ac:dyDescent="0.25">
      <c r="B21" s="15" t="s">
        <v>19</v>
      </c>
      <c r="C21" s="16">
        <v>4770</v>
      </c>
      <c r="D21" s="16">
        <v>718865</v>
      </c>
      <c r="E21" s="16">
        <v>86202.28</v>
      </c>
      <c r="F21" s="53">
        <f t="shared" si="3"/>
        <v>0.11991442064921787</v>
      </c>
    </row>
    <row r="22" spans="2:6" x14ac:dyDescent="0.25">
      <c r="B22" s="15" t="s">
        <v>20</v>
      </c>
      <c r="C22" s="16">
        <v>5830</v>
      </c>
      <c r="D22" s="16">
        <v>688780</v>
      </c>
      <c r="E22" s="16">
        <v>7350</v>
      </c>
      <c r="F22" s="53">
        <f t="shared" si="3"/>
        <v>1.0671041551729144E-2</v>
      </c>
    </row>
    <row r="23" spans="2:6" x14ac:dyDescent="0.25">
      <c r="B23" s="15" t="s">
        <v>23</v>
      </c>
      <c r="C23" s="16">
        <v>0</v>
      </c>
      <c r="D23" s="16">
        <v>904443</v>
      </c>
      <c r="E23" s="16">
        <v>17300</v>
      </c>
      <c r="F23" s="53">
        <f t="shared" si="3"/>
        <v>1.9127794675839162E-2</v>
      </c>
    </row>
    <row r="24" spans="2:6" x14ac:dyDescent="0.25">
      <c r="B24" s="15" t="s">
        <v>24</v>
      </c>
      <c r="C24" s="16">
        <v>1590</v>
      </c>
      <c r="D24" s="16">
        <v>556968</v>
      </c>
      <c r="E24" s="16">
        <v>79740</v>
      </c>
      <c r="F24" s="53">
        <f t="shared" si="3"/>
        <v>0.14316800965226009</v>
      </c>
    </row>
    <row r="25" spans="2:6" x14ac:dyDescent="0.25">
      <c r="B25" s="15" t="s">
        <v>25</v>
      </c>
      <c r="C25" s="16">
        <v>3180</v>
      </c>
      <c r="D25" s="16">
        <v>125480</v>
      </c>
      <c r="E25" s="16">
        <v>15180</v>
      </c>
      <c r="F25" s="53">
        <f t="shared" si="3"/>
        <v>0.12097545425565827</v>
      </c>
    </row>
    <row r="26" spans="2:6" x14ac:dyDescent="0.25">
      <c r="B26" s="15" t="s">
        <v>21</v>
      </c>
      <c r="C26" s="16">
        <v>14832993</v>
      </c>
      <c r="D26" s="16">
        <v>69063587</v>
      </c>
      <c r="E26" s="16">
        <v>13259860.720000003</v>
      </c>
      <c r="F26" s="53">
        <f t="shared" si="3"/>
        <v>0.19199496139695152</v>
      </c>
    </row>
    <row r="27" spans="2:6" x14ac:dyDescent="0.25">
      <c r="B27" s="17" t="s">
        <v>22</v>
      </c>
      <c r="C27" s="18">
        <v>45647790</v>
      </c>
      <c r="D27" s="18">
        <v>179797465</v>
      </c>
      <c r="E27" s="18">
        <v>26980094.989999991</v>
      </c>
      <c r="F27" s="55">
        <f t="shared" si="3"/>
        <v>0.15005826133310607</v>
      </c>
    </row>
    <row r="28" spans="2:6" hidden="1" x14ac:dyDescent="0.25">
      <c r="B28" s="2" t="s">
        <v>3</v>
      </c>
      <c r="C28" s="3">
        <f>+C29</f>
        <v>0</v>
      </c>
      <c r="D28" s="3">
        <f t="shared" ref="D28:E28" si="5">+D29</f>
        <v>0</v>
      </c>
      <c r="E28" s="3">
        <f t="shared" si="5"/>
        <v>0</v>
      </c>
      <c r="F28" s="28" t="str">
        <f t="shared" si="3"/>
        <v>0.0%</v>
      </c>
    </row>
    <row r="29" spans="2:6" hidden="1" x14ac:dyDescent="0.25">
      <c r="B29" s="13"/>
      <c r="C29" s="14"/>
      <c r="D29" s="14"/>
      <c r="E29" s="14"/>
      <c r="F29" s="52" t="str">
        <f t="shared" si="3"/>
        <v>0.0%</v>
      </c>
    </row>
    <row r="30" spans="2:6" x14ac:dyDescent="0.25">
      <c r="B30" s="2" t="s">
        <v>4</v>
      </c>
      <c r="C30" s="3">
        <f>+SUM(C31:C32)</f>
        <v>2908783</v>
      </c>
      <c r="D30" s="3">
        <f>+SUM(D31:D32)</f>
        <v>3484994</v>
      </c>
      <c r="E30" s="3">
        <f>+SUM(E31:E32)</f>
        <v>230523.13999999998</v>
      </c>
      <c r="F30" s="28">
        <f t="shared" si="3"/>
        <v>6.6147356351259137E-2</v>
      </c>
    </row>
    <row r="31" spans="2:6" x14ac:dyDescent="0.25">
      <c r="B31" s="13" t="s">
        <v>21</v>
      </c>
      <c r="C31" s="14">
        <v>2615453</v>
      </c>
      <c r="D31" s="14">
        <v>3121334</v>
      </c>
      <c r="E31" s="14">
        <v>183271.12</v>
      </c>
      <c r="F31" s="52">
        <f t="shared" si="3"/>
        <v>5.8715638890294984E-2</v>
      </c>
    </row>
    <row r="32" spans="2:6" x14ac:dyDescent="0.25">
      <c r="B32" s="41" t="s">
        <v>22</v>
      </c>
      <c r="C32" s="42">
        <v>293330</v>
      </c>
      <c r="D32" s="42">
        <v>363660</v>
      </c>
      <c r="E32" s="42">
        <v>47252.02</v>
      </c>
      <c r="F32" s="53">
        <f t="shared" si="3"/>
        <v>0.12993460925039871</v>
      </c>
    </row>
    <row r="33" spans="2:6" x14ac:dyDescent="0.25">
      <c r="B33" s="2" t="s">
        <v>5</v>
      </c>
      <c r="C33" s="3">
        <f>+SUM(C34:C41)</f>
        <v>3283023</v>
      </c>
      <c r="D33" s="3">
        <f>+SUM(D34:D41)</f>
        <v>9941209</v>
      </c>
      <c r="E33" s="3">
        <f>+SUM(E34:E41)</f>
        <v>655767.36</v>
      </c>
      <c r="F33" s="28">
        <f t="shared" si="3"/>
        <v>6.5964548175176677E-2</v>
      </c>
    </row>
    <row r="34" spans="2:6" x14ac:dyDescent="0.25">
      <c r="B34" s="13" t="s">
        <v>14</v>
      </c>
      <c r="C34" s="14">
        <v>0</v>
      </c>
      <c r="D34" s="14">
        <v>320</v>
      </c>
      <c r="E34" s="14">
        <v>0</v>
      </c>
      <c r="F34" s="52" t="str">
        <f t="shared" si="3"/>
        <v>0.0%</v>
      </c>
    </row>
    <row r="35" spans="2:6" x14ac:dyDescent="0.25">
      <c r="B35" s="41" t="s">
        <v>15</v>
      </c>
      <c r="C35" s="42">
        <v>0</v>
      </c>
      <c r="D35" s="42">
        <v>16460</v>
      </c>
      <c r="E35" s="42">
        <v>9460</v>
      </c>
      <c r="F35" s="53">
        <f t="shared" si="3"/>
        <v>0.57472660996354796</v>
      </c>
    </row>
    <row r="36" spans="2:6" x14ac:dyDescent="0.25">
      <c r="B36" s="41" t="s">
        <v>16</v>
      </c>
      <c r="C36" s="42">
        <v>0</v>
      </c>
      <c r="D36" s="42">
        <v>7390</v>
      </c>
      <c r="E36" s="42">
        <v>3790</v>
      </c>
      <c r="F36" s="53">
        <f t="shared" si="3"/>
        <v>0.51285520974289578</v>
      </c>
    </row>
    <row r="37" spans="2:6" x14ac:dyDescent="0.25">
      <c r="B37" s="41" t="s">
        <v>18</v>
      </c>
      <c r="C37" s="42">
        <v>0</v>
      </c>
      <c r="D37" s="42">
        <v>8000</v>
      </c>
      <c r="E37" s="42">
        <v>0</v>
      </c>
      <c r="F37" s="53" t="str">
        <f t="shared" si="3"/>
        <v>0.0%</v>
      </c>
    </row>
    <row r="38" spans="2:6" x14ac:dyDescent="0.25">
      <c r="B38" s="41" t="s">
        <v>20</v>
      </c>
      <c r="C38" s="42">
        <v>0</v>
      </c>
      <c r="D38" s="42">
        <v>30000</v>
      </c>
      <c r="E38" s="42">
        <v>0</v>
      </c>
      <c r="F38" s="53" t="str">
        <f t="shared" si="3"/>
        <v>0.0%</v>
      </c>
    </row>
    <row r="39" spans="2:6" x14ac:dyDescent="0.25">
      <c r="B39" s="41" t="s">
        <v>23</v>
      </c>
      <c r="C39" s="42">
        <v>0</v>
      </c>
      <c r="D39" s="42">
        <v>276100</v>
      </c>
      <c r="E39" s="42">
        <v>0</v>
      </c>
      <c r="F39" s="53" t="str">
        <f t="shared" si="3"/>
        <v>0.0%</v>
      </c>
    </row>
    <row r="40" spans="2:6" x14ac:dyDescent="0.25">
      <c r="B40" s="15" t="s">
        <v>21</v>
      </c>
      <c r="C40" s="16">
        <v>3010683</v>
      </c>
      <c r="D40" s="16">
        <v>4675623</v>
      </c>
      <c r="E40" s="16">
        <v>98572.9</v>
      </c>
      <c r="F40" s="53">
        <f t="shared" si="3"/>
        <v>2.1082302828949212E-2</v>
      </c>
    </row>
    <row r="41" spans="2:6" x14ac:dyDescent="0.25">
      <c r="B41" s="15" t="s">
        <v>22</v>
      </c>
      <c r="C41" s="16">
        <v>272340</v>
      </c>
      <c r="D41" s="16">
        <v>4927316</v>
      </c>
      <c r="E41" s="16">
        <v>543944.46</v>
      </c>
      <c r="F41" s="53">
        <f t="shared" si="3"/>
        <v>0.11039366259440229</v>
      </c>
    </row>
    <row r="42" spans="2:6" x14ac:dyDescent="0.25">
      <c r="B42" s="4" t="s">
        <v>8</v>
      </c>
      <c r="C42" s="5">
        <f>+C33+C30+C28+C15+C12+C6</f>
        <v>67768169</v>
      </c>
      <c r="D42" s="5">
        <f>+D33+D30+D28+D15+D12+D6</f>
        <v>288844613</v>
      </c>
      <c r="E42" s="5">
        <f>+E33+E30+E28+E15+E12+E6</f>
        <v>42640548.849999994</v>
      </c>
      <c r="F42" s="32">
        <f t="shared" si="3"/>
        <v>0.14762452519756702</v>
      </c>
    </row>
    <row r="43" spans="2:6" x14ac:dyDescent="0.25">
      <c r="B43" s="1" t="s">
        <v>32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68.140625" customWidth="1"/>
    <col min="3" max="4" width="12.7109375" bestFit="1" customWidth="1"/>
    <col min="5" max="5" width="14.7109375" customWidth="1"/>
  </cols>
  <sheetData>
    <row r="2" spans="2:6" ht="70.5" customHeight="1" x14ac:dyDescent="0.25">
      <c r="B2" s="54" t="s">
        <v>29</v>
      </c>
      <c r="C2" s="54"/>
      <c r="D2" s="54"/>
      <c r="E2" s="54"/>
      <c r="F2" s="54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hidden="1" x14ac:dyDescent="0.25">
      <c r="B6" s="2" t="s">
        <v>3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>E6/D6</f>
        <v>#DIV/0!</v>
      </c>
    </row>
    <row r="7" spans="2:6" hidden="1" x14ac:dyDescent="0.25">
      <c r="B7" s="13"/>
      <c r="C7" s="14"/>
      <c r="D7" s="14"/>
      <c r="E7" s="14"/>
      <c r="F7" s="39" t="e">
        <f>E7/D7</f>
        <v>#DIV/0!</v>
      </c>
    </row>
    <row r="8" spans="2:6" x14ac:dyDescent="0.25">
      <c r="B8" s="2" t="s">
        <v>5</v>
      </c>
      <c r="C8" s="3">
        <f>+SUM(C9:C9)</f>
        <v>0</v>
      </c>
      <c r="D8" s="3">
        <f>+SUM(D9:D9)</f>
        <v>3166225</v>
      </c>
      <c r="E8" s="3">
        <f>+SUM(E9:E9)</f>
        <v>1112534.1499999999</v>
      </c>
      <c r="F8" s="28">
        <f t="shared" ref="F8:F10" si="1">IF(E8=0,"0.0%",E8/D8)</f>
        <v>0.35137558133108038</v>
      </c>
    </row>
    <row r="9" spans="2:6" x14ac:dyDescent="0.25">
      <c r="B9" s="13" t="s">
        <v>22</v>
      </c>
      <c r="C9" s="14">
        <v>0</v>
      </c>
      <c r="D9" s="14">
        <v>3166225</v>
      </c>
      <c r="E9" s="14">
        <v>1112534.1499999999</v>
      </c>
      <c r="F9" s="56">
        <f t="shared" si="1"/>
        <v>0.35137558133108038</v>
      </c>
    </row>
    <row r="10" spans="2:6" x14ac:dyDescent="0.25">
      <c r="B10" s="4" t="s">
        <v>8</v>
      </c>
      <c r="C10" s="5">
        <f>+C8+C6</f>
        <v>0</v>
      </c>
      <c r="D10" s="5">
        <f t="shared" ref="D10:E10" si="2">+D8+D6</f>
        <v>3166225</v>
      </c>
      <c r="E10" s="5">
        <f t="shared" si="2"/>
        <v>1112534.1499999999</v>
      </c>
      <c r="F10" s="32">
        <f t="shared" si="1"/>
        <v>0.35137558133108038</v>
      </c>
    </row>
    <row r="11" spans="2:6" x14ac:dyDescent="0.25">
      <c r="B11" s="1" t="s">
        <v>32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54" t="s">
        <v>30</v>
      </c>
      <c r="C2" s="54"/>
      <c r="D2" s="54"/>
      <c r="E2" s="54"/>
      <c r="F2" s="54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 t="shared" ref="C6:D6" si="0">+C7</f>
        <v>0</v>
      </c>
      <c r="D6" s="3">
        <f t="shared" si="0"/>
        <v>849936</v>
      </c>
      <c r="E6" s="3">
        <f>+E7</f>
        <v>0</v>
      </c>
      <c r="F6" s="28" t="str">
        <f t="shared" ref="F6:F28" si="1">IF(E6=0,"0.0%",E6/D6)</f>
        <v>0.0%</v>
      </c>
    </row>
    <row r="7" spans="2:6" x14ac:dyDescent="0.25">
      <c r="B7" s="26" t="s">
        <v>22</v>
      </c>
      <c r="C7" s="14">
        <v>0</v>
      </c>
      <c r="D7" s="14">
        <v>849936</v>
      </c>
      <c r="E7" s="14">
        <v>0</v>
      </c>
      <c r="F7" s="52" t="str">
        <f t="shared" si="1"/>
        <v>0.0%</v>
      </c>
    </row>
    <row r="8" spans="2:6" x14ac:dyDescent="0.25">
      <c r="B8" s="2" t="s">
        <v>2</v>
      </c>
      <c r="C8" s="3">
        <f>SUM(C9:C19)</f>
        <v>0</v>
      </c>
      <c r="D8" s="3">
        <f>SUM(D9:D19)</f>
        <v>262241642</v>
      </c>
      <c r="E8" s="3">
        <f>SUM(E9:E19)</f>
        <v>52662202.220000006</v>
      </c>
      <c r="F8" s="28">
        <f t="shared" si="1"/>
        <v>0.20081556010086302</v>
      </c>
    </row>
    <row r="9" spans="2:6" x14ac:dyDescent="0.25">
      <c r="B9" s="45" t="s">
        <v>14</v>
      </c>
      <c r="C9" s="16">
        <v>0</v>
      </c>
      <c r="D9" s="16">
        <v>11650513</v>
      </c>
      <c r="E9" s="16">
        <v>1151562.42</v>
      </c>
      <c r="F9" s="53">
        <f t="shared" si="1"/>
        <v>9.8842207205811453E-2</v>
      </c>
    </row>
    <row r="10" spans="2:6" x14ac:dyDescent="0.25">
      <c r="B10" s="45" t="s">
        <v>15</v>
      </c>
      <c r="C10" s="16">
        <v>0</v>
      </c>
      <c r="D10" s="16">
        <v>43440702</v>
      </c>
      <c r="E10" s="16">
        <v>11903908.360000001</v>
      </c>
      <c r="F10" s="53">
        <f t="shared" si="1"/>
        <v>0.2740266112642471</v>
      </c>
    </row>
    <row r="11" spans="2:6" x14ac:dyDescent="0.25">
      <c r="B11" s="45" t="s">
        <v>16</v>
      </c>
      <c r="C11" s="16">
        <v>0</v>
      </c>
      <c r="D11" s="16">
        <v>10720906</v>
      </c>
      <c r="E11" s="16">
        <v>1525940.0700000003</v>
      </c>
      <c r="F11" s="53">
        <f t="shared" si="1"/>
        <v>0.14233312651001701</v>
      </c>
    </row>
    <row r="12" spans="2:6" x14ac:dyDescent="0.25">
      <c r="B12" s="45" t="s">
        <v>17</v>
      </c>
      <c r="C12" s="16">
        <v>0</v>
      </c>
      <c r="D12" s="16">
        <v>131124</v>
      </c>
      <c r="E12" s="16">
        <v>44438.99</v>
      </c>
      <c r="F12" s="53">
        <f t="shared" si="1"/>
        <v>0.33890813275983039</v>
      </c>
    </row>
    <row r="13" spans="2:6" x14ac:dyDescent="0.25">
      <c r="B13" s="45" t="s">
        <v>18</v>
      </c>
      <c r="C13" s="16">
        <v>0</v>
      </c>
      <c r="D13" s="16">
        <v>3011628</v>
      </c>
      <c r="E13" s="16">
        <v>484505.67000000004</v>
      </c>
      <c r="F13" s="53">
        <f t="shared" si="1"/>
        <v>0.1608783256099359</v>
      </c>
    </row>
    <row r="14" spans="2:6" x14ac:dyDescent="0.25">
      <c r="B14" s="45" t="s">
        <v>19</v>
      </c>
      <c r="C14" s="16">
        <v>0</v>
      </c>
      <c r="D14" s="16">
        <v>5178206</v>
      </c>
      <c r="E14" s="16">
        <v>388853.14</v>
      </c>
      <c r="F14" s="53">
        <f t="shared" si="1"/>
        <v>7.5094181266639456E-2</v>
      </c>
    </row>
    <row r="15" spans="2:6" x14ac:dyDescent="0.25">
      <c r="B15" s="45" t="s">
        <v>23</v>
      </c>
      <c r="C15" s="16">
        <v>0</v>
      </c>
      <c r="D15" s="16">
        <v>387887</v>
      </c>
      <c r="E15" s="16">
        <v>197350.38</v>
      </c>
      <c r="F15" s="53">
        <f t="shared" si="1"/>
        <v>0.5087831765436841</v>
      </c>
    </row>
    <row r="16" spans="2:6" x14ac:dyDescent="0.25">
      <c r="B16" s="45" t="s">
        <v>24</v>
      </c>
      <c r="C16" s="16">
        <v>0</v>
      </c>
      <c r="D16" s="16">
        <v>1053349</v>
      </c>
      <c r="E16" s="16">
        <v>301051.15000000002</v>
      </c>
      <c r="F16" s="53">
        <f t="shared" si="1"/>
        <v>0.28580380291812119</v>
      </c>
    </row>
    <row r="17" spans="2:6" x14ac:dyDescent="0.25">
      <c r="B17" s="45" t="s">
        <v>25</v>
      </c>
      <c r="C17" s="16">
        <v>0</v>
      </c>
      <c r="D17" s="16">
        <v>6060945</v>
      </c>
      <c r="E17" s="16">
        <v>1082212.3500000001</v>
      </c>
      <c r="F17" s="53">
        <f t="shared" si="1"/>
        <v>0.17855505205871364</v>
      </c>
    </row>
    <row r="18" spans="2:6" x14ac:dyDescent="0.25">
      <c r="B18" s="45" t="s">
        <v>21</v>
      </c>
      <c r="C18" s="16">
        <v>0</v>
      </c>
      <c r="D18" s="16">
        <v>1637110</v>
      </c>
      <c r="E18" s="16">
        <v>324827.44</v>
      </c>
      <c r="F18" s="53">
        <f t="shared" si="1"/>
        <v>0.19841515841940982</v>
      </c>
    </row>
    <row r="19" spans="2:6" x14ac:dyDescent="0.25">
      <c r="B19" s="45" t="s">
        <v>22</v>
      </c>
      <c r="C19" s="16">
        <v>0</v>
      </c>
      <c r="D19" s="16">
        <v>178969272</v>
      </c>
      <c r="E19" s="16">
        <v>35257552.25</v>
      </c>
      <c r="F19" s="53">
        <f t="shared" si="1"/>
        <v>0.19700338418988483</v>
      </c>
    </row>
    <row r="20" spans="2:6" x14ac:dyDescent="0.25">
      <c r="B20" s="2" t="s">
        <v>5</v>
      </c>
      <c r="C20" s="3">
        <f>SUM(C21:C27)</f>
        <v>0</v>
      </c>
      <c r="D20" s="3">
        <f t="shared" ref="D20:E20" si="2">SUM(D21:D27)</f>
        <v>10264549</v>
      </c>
      <c r="E20" s="3">
        <f t="shared" si="2"/>
        <v>527353.30000000005</v>
      </c>
      <c r="F20" s="28">
        <f t="shared" si="1"/>
        <v>5.1376178339642593E-2</v>
      </c>
    </row>
    <row r="21" spans="2:6" x14ac:dyDescent="0.25">
      <c r="B21" s="26" t="s">
        <v>14</v>
      </c>
      <c r="C21" s="14">
        <v>0</v>
      </c>
      <c r="D21" s="14">
        <v>29498</v>
      </c>
      <c r="E21" s="14">
        <v>0</v>
      </c>
      <c r="F21" s="52" t="str">
        <f t="shared" si="1"/>
        <v>0.0%</v>
      </c>
    </row>
    <row r="22" spans="2:6" x14ac:dyDescent="0.25">
      <c r="B22" s="45" t="s">
        <v>15</v>
      </c>
      <c r="C22" s="16">
        <v>0</v>
      </c>
      <c r="D22" s="16">
        <v>2801816</v>
      </c>
      <c r="E22" s="16">
        <v>0</v>
      </c>
      <c r="F22" s="53" t="str">
        <f t="shared" si="1"/>
        <v>0.0%</v>
      </c>
    </row>
    <row r="23" spans="2:6" x14ac:dyDescent="0.25">
      <c r="B23" s="45" t="s">
        <v>16</v>
      </c>
      <c r="C23" s="16">
        <v>0</v>
      </c>
      <c r="D23" s="16">
        <v>813085</v>
      </c>
      <c r="E23" s="16">
        <v>0</v>
      </c>
      <c r="F23" s="53" t="str">
        <f t="shared" si="1"/>
        <v>0.0%</v>
      </c>
    </row>
    <row r="24" spans="2:6" x14ac:dyDescent="0.25">
      <c r="B24" s="45" t="s">
        <v>18</v>
      </c>
      <c r="C24" s="16">
        <v>0</v>
      </c>
      <c r="D24" s="16">
        <v>1063879</v>
      </c>
      <c r="E24" s="16">
        <v>0</v>
      </c>
      <c r="F24" s="53" t="str">
        <f t="shared" si="1"/>
        <v>0.0%</v>
      </c>
    </row>
    <row r="25" spans="2:6" x14ac:dyDescent="0.25">
      <c r="B25" s="45" t="s">
        <v>19</v>
      </c>
      <c r="C25" s="16">
        <v>0</v>
      </c>
      <c r="D25" s="16">
        <v>52441</v>
      </c>
      <c r="E25" s="16">
        <v>0</v>
      </c>
      <c r="F25" s="53" t="str">
        <f t="shared" si="1"/>
        <v>0.0%</v>
      </c>
    </row>
    <row r="26" spans="2:6" x14ac:dyDescent="0.25">
      <c r="B26" s="45" t="s">
        <v>21</v>
      </c>
      <c r="C26" s="16">
        <v>0</v>
      </c>
      <c r="D26" s="16">
        <v>5200</v>
      </c>
      <c r="E26" s="16">
        <v>0</v>
      </c>
      <c r="F26" s="53" t="str">
        <f t="shared" si="1"/>
        <v>0.0%</v>
      </c>
    </row>
    <row r="27" spans="2:6" x14ac:dyDescent="0.25">
      <c r="B27" s="46" t="s">
        <v>22</v>
      </c>
      <c r="C27" s="18">
        <v>0</v>
      </c>
      <c r="D27" s="18">
        <v>5498630</v>
      </c>
      <c r="E27" s="18">
        <v>527353.30000000005</v>
      </c>
      <c r="F27" s="55">
        <f t="shared" si="1"/>
        <v>9.5906307571158644E-2</v>
      </c>
    </row>
    <row r="28" spans="2:6" x14ac:dyDescent="0.25">
      <c r="B28" s="4" t="s">
        <v>8</v>
      </c>
      <c r="C28" s="5">
        <f>+C20+C8+C6</f>
        <v>0</v>
      </c>
      <c r="D28" s="5">
        <f t="shared" ref="D28:E28" si="3">+D20+D8+D6</f>
        <v>273356127</v>
      </c>
      <c r="E28" s="5">
        <f t="shared" si="3"/>
        <v>53189555.520000003</v>
      </c>
      <c r="F28" s="32">
        <f t="shared" si="1"/>
        <v>0.19457970854262213</v>
      </c>
    </row>
    <row r="29" spans="2:6" x14ac:dyDescent="0.25">
      <c r="B29" s="1" t="s">
        <v>32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B7" sqref="B7:E7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54" t="s">
        <v>12</v>
      </c>
      <c r="C2" s="54"/>
      <c r="D2" s="54"/>
      <c r="E2" s="54"/>
      <c r="F2" s="54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5</v>
      </c>
      <c r="C6" s="3">
        <f>SUM(C7:C7)</f>
        <v>0</v>
      </c>
      <c r="D6" s="3">
        <f>SUM(D7:D7)</f>
        <v>0</v>
      </c>
      <c r="E6" s="3">
        <f>SUM(E7:E7)</f>
        <v>0</v>
      </c>
      <c r="F6" s="6" t="e">
        <f t="shared" ref="F6:F8" si="0">E6/D6</f>
        <v>#DIV/0!</v>
      </c>
    </row>
    <row r="7" spans="2:6" x14ac:dyDescent="0.25">
      <c r="B7" s="40"/>
      <c r="C7" s="14"/>
      <c r="D7" s="14"/>
      <c r="E7" s="14"/>
      <c r="F7" s="25" t="e">
        <f t="shared" si="0"/>
        <v>#DIV/0!</v>
      </c>
    </row>
    <row r="8" spans="2:6" x14ac:dyDescent="0.25">
      <c r="B8" s="4" t="s">
        <v>8</v>
      </c>
      <c r="C8" s="5">
        <f>+C7</f>
        <v>0</v>
      </c>
      <c r="D8" s="5">
        <f t="shared" ref="D8:E8" si="1">+D7</f>
        <v>0</v>
      </c>
      <c r="E8" s="5">
        <f t="shared" si="1"/>
        <v>0</v>
      </c>
      <c r="F8" s="5" t="e">
        <f t="shared" si="0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2017-06-19T20:19:54Z</dcterms:modified>
</cp:coreProperties>
</file>