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- PRESUPUESTO VICENTE\DVICENTE\MINSA\2017\1.- INFORMACION A COMUNICACIONES\PpR_Pliego 2017\06_Junio - Ok\"/>
    </mc:Choice>
  </mc:AlternateContent>
  <bookViews>
    <workbookView xWindow="120" yWindow="135" windowWidth="18915" windowHeight="11310" activeTab="4"/>
  </bookViews>
  <sheets>
    <sheet name="TODA FUENTE" sheetId="1" r:id="rId1"/>
    <sheet name="RO" sheetId="2" r:id="rId2"/>
    <sheet name="RDR" sheetId="3" r:id="rId3"/>
    <sheet name="ROOC" sheetId="4" r:id="rId4"/>
    <sheet name="DYT" sheetId="5" r:id="rId5"/>
    <sheet name="RD" sheetId="6" state="hidden" r:id="rId6"/>
  </sheets>
  <definedNames>
    <definedName name="_xlnm.Print_Area" localSheetId="4">DYT!$B$2:$F$34</definedName>
    <definedName name="_xlnm.Print_Area" localSheetId="5">RD!$B$2:$F$9</definedName>
    <definedName name="_xlnm.Print_Area" localSheetId="2">RDR!$B$2:$F$45</definedName>
    <definedName name="_xlnm.Print_Area" localSheetId="1">RO!$B$2:$F$65</definedName>
    <definedName name="_xlnm.Print_Area" localSheetId="3">ROOC!$B$2:$F$11</definedName>
    <definedName name="_xlnm.Print_Area" localSheetId="0">'TODA FUENTE'!$B$2:$F$66</definedName>
  </definedNames>
  <calcPr calcId="152511"/>
</workbook>
</file>

<file path=xl/calcChain.xml><?xml version="1.0" encoding="utf-8"?>
<calcChain xmlns="http://schemas.openxmlformats.org/spreadsheetml/2006/main">
  <c r="E25" i="5" l="1"/>
  <c r="D25" i="5"/>
  <c r="C25" i="5"/>
  <c r="E22" i="5"/>
  <c r="D22" i="5"/>
  <c r="C22" i="5"/>
  <c r="E20" i="5"/>
  <c r="D20" i="5"/>
  <c r="C20" i="5"/>
  <c r="D19" i="2"/>
  <c r="E33" i="5"/>
  <c r="D33" i="5"/>
  <c r="F24" i="5"/>
  <c r="F31" i="5"/>
  <c r="F30" i="5"/>
  <c r="F29" i="5"/>
  <c r="F28" i="5"/>
  <c r="F27" i="5"/>
  <c r="F25" i="5"/>
  <c r="F39" i="3"/>
  <c r="F38" i="3"/>
  <c r="F47" i="2"/>
  <c r="F48" i="2"/>
  <c r="C51" i="2"/>
  <c r="D51" i="2"/>
  <c r="E51" i="2"/>
  <c r="F39" i="2"/>
  <c r="F38" i="2"/>
  <c r="F47" i="1"/>
  <c r="C52" i="1"/>
  <c r="D52" i="1"/>
  <c r="E52" i="1"/>
  <c r="F39" i="1"/>
  <c r="F38" i="1"/>
  <c r="C43" i="1"/>
  <c r="D43" i="1"/>
  <c r="E43" i="1"/>
  <c r="C33" i="5" l="1"/>
  <c r="F40" i="3"/>
  <c r="F37" i="3"/>
  <c r="F36" i="3"/>
  <c r="F35" i="3"/>
  <c r="E36" i="2"/>
  <c r="D36" i="2"/>
  <c r="C36" i="2"/>
  <c r="F41" i="2"/>
  <c r="F40" i="2"/>
  <c r="E36" i="1"/>
  <c r="D36" i="1"/>
  <c r="C36" i="1"/>
  <c r="F42" i="1"/>
  <c r="F41" i="1"/>
  <c r="F40" i="1"/>
  <c r="F32" i="5"/>
  <c r="F26" i="5"/>
  <c r="F23" i="5"/>
  <c r="F21" i="5"/>
  <c r="F19" i="5"/>
  <c r="F18" i="5"/>
  <c r="F17" i="5"/>
  <c r="F16" i="5"/>
  <c r="F15" i="5"/>
  <c r="F14" i="5"/>
  <c r="F13" i="5"/>
  <c r="F12" i="5"/>
  <c r="F11" i="5"/>
  <c r="F10" i="5"/>
  <c r="F9" i="5"/>
  <c r="F7" i="5"/>
  <c r="F9" i="4"/>
  <c r="F43" i="3"/>
  <c r="F42" i="3"/>
  <c r="F41" i="3"/>
  <c r="F34" i="3"/>
  <c r="F32" i="3"/>
  <c r="F31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4" i="3"/>
  <c r="F11" i="3"/>
  <c r="F10" i="3"/>
  <c r="F9" i="3"/>
  <c r="F8" i="3"/>
  <c r="F7" i="3"/>
  <c r="F61" i="2" l="1"/>
  <c r="F13" i="3"/>
  <c r="E8" i="5"/>
  <c r="F8" i="5" s="1"/>
  <c r="D8" i="5"/>
  <c r="C8" i="5"/>
  <c r="D6" i="5"/>
  <c r="C6" i="5"/>
  <c r="E6" i="5"/>
  <c r="F6" i="5" s="1"/>
  <c r="C12" i="3"/>
  <c r="D12" i="3"/>
  <c r="E12" i="3"/>
  <c r="F12" i="3" s="1"/>
  <c r="F21" i="2"/>
  <c r="F56" i="1"/>
  <c r="F21" i="1"/>
  <c r="E6" i="4" l="1"/>
  <c r="D6" i="4"/>
  <c r="C6" i="4"/>
  <c r="E28" i="3"/>
  <c r="D28" i="3"/>
  <c r="C28" i="3"/>
  <c r="E6" i="3" l="1"/>
  <c r="F6" i="3" s="1"/>
  <c r="D6" i="3"/>
  <c r="C6" i="3"/>
  <c r="F11" i="2"/>
  <c r="F10" i="2"/>
  <c r="F9" i="2"/>
  <c r="F12" i="1"/>
  <c r="F11" i="1"/>
  <c r="F10" i="1"/>
  <c r="F9" i="1"/>
  <c r="F7" i="4" l="1"/>
  <c r="F56" i="2"/>
  <c r="F58" i="1"/>
  <c r="E8" i="6" l="1"/>
  <c r="D8" i="6"/>
  <c r="C8" i="6"/>
  <c r="F7" i="6"/>
  <c r="E6" i="6"/>
  <c r="D6" i="6"/>
  <c r="C6" i="6"/>
  <c r="F46" i="2"/>
  <c r="F31" i="2"/>
  <c r="F6" i="6" l="1"/>
  <c r="F8" i="6"/>
  <c r="F63" i="2"/>
  <c r="F62" i="2"/>
  <c r="F60" i="2"/>
  <c r="F59" i="2"/>
  <c r="F58" i="2"/>
  <c r="F57" i="2"/>
  <c r="F55" i="2"/>
  <c r="F54" i="2"/>
  <c r="F53" i="2"/>
  <c r="F52" i="2"/>
  <c r="F50" i="2"/>
  <c r="F49" i="2"/>
  <c r="F45" i="2"/>
  <c r="F44" i="2"/>
  <c r="F43" i="2"/>
  <c r="F37" i="2"/>
  <c r="F35" i="2"/>
  <c r="F34" i="2"/>
  <c r="F33" i="2"/>
  <c r="F32" i="2"/>
  <c r="F30" i="2"/>
  <c r="F29" i="2"/>
  <c r="F28" i="2"/>
  <c r="F27" i="2"/>
  <c r="F26" i="2"/>
  <c r="F25" i="2"/>
  <c r="F24" i="2"/>
  <c r="F22" i="2"/>
  <c r="F20" i="2"/>
  <c r="F18" i="2"/>
  <c r="F17" i="2"/>
  <c r="F16" i="2"/>
  <c r="F15" i="2"/>
  <c r="F14" i="2"/>
  <c r="F13" i="2"/>
  <c r="F12" i="2"/>
  <c r="F8" i="2"/>
  <c r="F7" i="2"/>
  <c r="F64" i="1"/>
  <c r="F62" i="1"/>
  <c r="F61" i="1"/>
  <c r="F60" i="1"/>
  <c r="F59" i="1"/>
  <c r="F57" i="1"/>
  <c r="F55" i="1"/>
  <c r="F54" i="1"/>
  <c r="F53" i="1"/>
  <c r="F51" i="1"/>
  <c r="F50" i="1"/>
  <c r="F49" i="1"/>
  <c r="F48" i="1"/>
  <c r="F46" i="1"/>
  <c r="F45" i="1"/>
  <c r="F44" i="1"/>
  <c r="F37" i="1"/>
  <c r="F35" i="1"/>
  <c r="F34" i="1"/>
  <c r="F33" i="1"/>
  <c r="F32" i="1"/>
  <c r="F31" i="1"/>
  <c r="F30" i="1"/>
  <c r="F29" i="1"/>
  <c r="F28" i="1"/>
  <c r="F27" i="1"/>
  <c r="F26" i="1"/>
  <c r="F25" i="1"/>
  <c r="F24" i="1"/>
  <c r="F22" i="1"/>
  <c r="F20" i="1"/>
  <c r="F18" i="1"/>
  <c r="F17" i="1"/>
  <c r="F16" i="1"/>
  <c r="F15" i="1"/>
  <c r="F14" i="1"/>
  <c r="F13" i="1"/>
  <c r="F8" i="1"/>
  <c r="F7" i="1"/>
  <c r="F63" i="1" l="1"/>
  <c r="F36" i="1"/>
  <c r="F43" i="1" l="1"/>
  <c r="E19" i="1" l="1"/>
  <c r="D19" i="1"/>
  <c r="C19" i="1"/>
  <c r="C23" i="1"/>
  <c r="D23" i="1"/>
  <c r="E23" i="1"/>
  <c r="F19" i="1" l="1"/>
  <c r="F52" i="1"/>
  <c r="F23" i="1"/>
  <c r="E8" i="4"/>
  <c r="F8" i="4" s="1"/>
  <c r="D8" i="4"/>
  <c r="C8" i="4"/>
  <c r="E33" i="3"/>
  <c r="E44" i="3" s="1"/>
  <c r="D33" i="3"/>
  <c r="D44" i="3" s="1"/>
  <c r="C33" i="3"/>
  <c r="C44" i="3" s="1"/>
  <c r="E30" i="3"/>
  <c r="D30" i="3"/>
  <c r="C30" i="3"/>
  <c r="E15" i="3"/>
  <c r="F15" i="3" s="1"/>
  <c r="D15" i="3"/>
  <c r="C15" i="3"/>
  <c r="E42" i="2"/>
  <c r="D42" i="2"/>
  <c r="C42" i="2"/>
  <c r="F36" i="2"/>
  <c r="E23" i="2"/>
  <c r="D23" i="2"/>
  <c r="C23" i="2"/>
  <c r="E19" i="2"/>
  <c r="C19" i="2"/>
  <c r="E6" i="2"/>
  <c r="D6" i="2"/>
  <c r="C6" i="2"/>
  <c r="E6" i="1"/>
  <c r="E65" i="1" s="1"/>
  <c r="D6" i="1"/>
  <c r="D65" i="1" s="1"/>
  <c r="C6" i="1"/>
  <c r="C65" i="1" s="1"/>
  <c r="F30" i="3" l="1"/>
  <c r="F33" i="3"/>
  <c r="C64" i="2"/>
  <c r="D64" i="2"/>
  <c r="E64" i="2"/>
  <c r="C10" i="4"/>
  <c r="D10" i="4"/>
  <c r="F51" i="2"/>
  <c r="F6" i="2"/>
  <c r="F6" i="1"/>
  <c r="F23" i="2"/>
  <c r="F42" i="2"/>
  <c r="F19" i="2"/>
  <c r="F65" i="1"/>
  <c r="F64" i="2" l="1"/>
  <c r="F6" i="4"/>
  <c r="E10" i="4"/>
  <c r="F10" i="4" s="1"/>
  <c r="F44" i="3"/>
  <c r="F22" i="5" l="1"/>
  <c r="F20" i="5"/>
  <c r="F33" i="5" l="1"/>
</calcChain>
</file>

<file path=xl/sharedStrings.xml><?xml version="1.0" encoding="utf-8"?>
<sst xmlns="http://schemas.openxmlformats.org/spreadsheetml/2006/main" count="233" uniqueCount="29">
  <si>
    <t>1. PERSONAL Y OBLIGACIONES SOCIALES</t>
  </si>
  <si>
    <t>2. PENSIONES Y OTRAS PRESTACIONES SOCIALES</t>
  </si>
  <si>
    <t>3. BIENES Y SERVICIOS</t>
  </si>
  <si>
    <t>4. DONACIONES Y TRANSFERENCIAS</t>
  </si>
  <si>
    <t>5. OTROS GASTOS</t>
  </si>
  <si>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</si>
  <si>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</si>
  <si>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</si>
  <si>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</si>
  <si>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</si>
  <si>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</si>
  <si>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Fuente:  Base de Datos MEF al cierre del mes de Marzo</t>
  </si>
  <si>
    <t>EJECUCION DE LOS PROGRAMAS PRESUPUESTALES AL I TRIMESTRE DEL AÑO FISCAL 2016 DEL PLIEGO 011 MINSA - TODA FUENTE</t>
  </si>
  <si>
    <t>DEVENGADO
AL 31.03.16</t>
  </si>
  <si>
    <t>0001  PROGRAMA ARTICULADO NUTRICIONAL</t>
  </si>
  <si>
    <t>0002  SALUD MATERNO NEONATAL</t>
  </si>
  <si>
    <t>0016  TBC-VIH/SIDA</t>
  </si>
  <si>
    <t>0017  ENFERMEDADES METAXENICAS Y ZOONOSIS</t>
  </si>
  <si>
    <t>0018  ENFERMEDADES NO TRANSMISIBLES</t>
  </si>
  <si>
    <t>0024  PREVENCION Y CONTROL DEL CANCER</t>
  </si>
  <si>
    <t>0068  REDUCCION DE VULNERABILIDAD Y ATENCION DE EMERGENCIAS POR DESASTRES</t>
  </si>
  <si>
    <t>9001  ACCIONES CENTRALES</t>
  </si>
  <si>
    <t>9002  ASIGNACIONES PRESUPUESTARIAS QUE NO RESULTAN EN PRODUCTOS</t>
  </si>
  <si>
    <t>0104  REDUCCION DE LA MORTALIDAD POR EMERGENCIAS Y URGENCIAS MEDICAS</t>
  </si>
  <si>
    <t>0129  PREVENCION Y MANEJO DE CONDICIONES SECUNDARIAS DE SALUD EN PERSONAS CON DISCAPACIDAD</t>
  </si>
  <si>
    <t>0131  CONTROL Y PREVENCION EN SALUD MENTAL</t>
  </si>
  <si>
    <t>DEVENGADO
AL 30.06.17</t>
  </si>
  <si>
    <t>Fuente:  Base de Datos MEF al cierre del mes de Junio</t>
  </si>
  <si>
    <t>EJECUCION DE LOS PROGRAMAS PRESUPUESTALES AL MES DE JUNIO DEL AÑO FISCAL 2017 DEL PLIEGO 011 MINSA - TODA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</si>
</sst>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/>
    </xf>
    <xf numFmtId="3" fontId="3" fillId="3" borderId="3" xfId="2" applyNumberFormat="1" applyFont="1" applyFill="1" applyBorder="1" applyAlignment="1">
      <alignment horizontal="center" vertical="center" wrapText="1"/>
    </xf>
    <xf numFmtId="0" fontId="4" fillId="0" borderId="0" xfId="3" applyAlignment="1">
      <alignment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4" xfId="2" applyNumberFormat="1" applyBorder="1" applyAlignment="1">
      <alignment vertical="center"/>
    </xf>
    <xf numFmtId="3" fontId="2" fillId="0" borderId="5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vertical="center"/>
    </xf>
    <xf numFmtId="3" fontId="2" fillId="0" borderId="6" xfId="2" applyNumberFormat="1" applyBorder="1" applyAlignment="1">
      <alignment horizontal="left" vertical="center" indent="4"/>
    </xf>
    <xf numFmtId="3" fontId="2" fillId="0" borderId="6" xfId="2" applyNumberFormat="1" applyBorder="1" applyAlignment="1">
      <alignment vertical="center"/>
    </xf>
    <xf numFmtId="164" fontId="0" fillId="0" borderId="4" xfId="1" applyNumberFormat="1" applyFont="1" applyBorder="1"/>
    <xf numFmtId="3" fontId="4" fillId="0" borderId="4" xfId="3" applyNumberFormat="1" applyBorder="1" applyAlignment="1">
      <alignment horizontal="left" vertical="center" indent="4"/>
    </xf>
    <xf numFmtId="3" fontId="0" fillId="0" borderId="0" xfId="0" applyNumberFormat="1" applyAlignment="1">
      <alignment vertical="center"/>
    </xf>
    <xf numFmtId="164" fontId="3" fillId="2" borderId="1" xfId="1" applyNumberFormat="1" applyFont="1" applyFill="1" applyBorder="1" applyAlignment="1">
      <alignment horizontal="right" vertical="center"/>
    </xf>
    <xf numFmtId="164" fontId="2" fillId="0" borderId="4" xfId="1" applyNumberFormat="1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4" fontId="0" fillId="0" borderId="4" xfId="1" applyNumberFormat="1" applyFont="1" applyBorder="1" applyAlignment="1">
      <alignment horizontal="right" vertical="center"/>
    </xf>
    <xf numFmtId="164" fontId="0" fillId="0" borderId="5" xfId="1" applyNumberFormat="1" applyFont="1" applyBorder="1" applyAlignment="1">
      <alignment horizontal="right" vertical="center"/>
    </xf>
    <xf numFmtId="164" fontId="0" fillId="0" borderId="6" xfId="1" applyNumberFormat="1" applyFont="1" applyBorder="1" applyAlignment="1">
      <alignment horizontal="right" vertical="center"/>
    </xf>
    <xf numFmtId="3" fontId="2" fillId="0" borderId="4" xfId="3" applyNumberFormat="1" applyFont="1" applyBorder="1" applyAlignment="1">
      <alignment horizontal="left" vertical="center" indent="3"/>
    </xf>
    <xf numFmtId="9" fontId="4" fillId="0" borderId="4" xfId="1" applyFont="1" applyBorder="1" applyAlignment="1">
      <alignment vertical="center"/>
    </xf>
    <xf numFmtId="3" fontId="2" fillId="0" borderId="4" xfId="3" applyNumberFormat="1" applyFont="1" applyBorder="1" applyAlignment="1">
      <alignment horizontal="left" vertical="center" indent="4"/>
    </xf>
    <xf numFmtId="3" fontId="4" fillId="0" borderId="7" xfId="3" applyNumberFormat="1" applyBorder="1" applyAlignment="1">
      <alignment horizontal="left" vertical="center" indent="3"/>
    </xf>
    <xf numFmtId="3" fontId="4" fillId="0" borderId="7" xfId="3" applyNumberFormat="1" applyBorder="1" applyAlignment="1">
      <alignment vertical="center"/>
    </xf>
    <xf numFmtId="3" fontId="2" fillId="0" borderId="5" xfId="3" applyNumberFormat="1" applyFont="1" applyBorder="1" applyAlignment="1">
      <alignment horizontal="left" vertical="center" indent="3"/>
    </xf>
    <xf numFmtId="3" fontId="2" fillId="0" borderId="6" xfId="3" applyNumberFormat="1" applyFont="1" applyBorder="1" applyAlignment="1">
      <alignment horizontal="left" vertical="center" indent="3"/>
    </xf>
    <xf numFmtId="3" fontId="4" fillId="0" borderId="5" xfId="3" applyNumberFormat="1" applyBorder="1" applyAlignment="1">
      <alignment horizontal="left" vertical="center" indent="4"/>
    </xf>
    <xf numFmtId="3" fontId="4" fillId="0" borderId="6" xfId="3" applyNumberFormat="1" applyBorder="1" applyAlignment="1">
      <alignment horizontal="left" vertical="center" indent="4"/>
    </xf>
    <xf numFmtId="3" fontId="2" fillId="0" borderId="7" xfId="2" applyNumberFormat="1" applyBorder="1" applyAlignment="1">
      <alignment horizontal="left" vertical="center" indent="4"/>
    </xf>
    <xf numFmtId="3" fontId="2" fillId="0" borderId="7" xfId="2" applyNumberFormat="1" applyBorder="1" applyAlignment="1">
      <alignment vertical="center"/>
    </xf>
    <xf numFmtId="164" fontId="2" fillId="0" borderId="7" xfId="1" applyNumberFormat="1" applyFont="1" applyBorder="1" applyAlignment="1">
      <alignment horizontal="right" vertical="center"/>
    </xf>
    <xf numFmtId="164" fontId="0" fillId="0" borderId="7" xfId="1" applyNumberFormat="1" applyFont="1" applyBorder="1" applyAlignment="1">
      <alignment horizontal="right" vertical="center"/>
    </xf>
    <xf numFmtId="3" fontId="2" fillId="0" borderId="7" xfId="3" applyNumberFormat="1" applyFont="1" applyBorder="1" applyAlignment="1">
      <alignment horizontal="left" vertical="center" indent="3"/>
    </xf>
    <xf numFmtId="164" fontId="0" fillId="0" borderId="4" xfId="1" applyNumberFormat="1" applyFont="1" applyBorder="1" applyAlignment="1">
      <alignment horizontal="right"/>
    </xf>
    <xf numFmtId="164" fontId="0" fillId="0" borderId="5" xfId="1" applyNumberFormat="1" applyFont="1" applyBorder="1" applyAlignment="1">
      <alignment horizontal="right"/>
    </xf>
    <xf numFmtId="164" fontId="0" fillId="0" borderId="6" xfId="1" applyNumberFormat="1" applyFont="1" applyBorder="1" applyAlignment="1">
      <alignment horizontal="right"/>
    </xf>
    <xf numFmtId="9" fontId="4" fillId="0" borderId="4" xfId="1" applyFont="1" applyBorder="1" applyAlignment="1">
      <alignment horizontal="right" vertical="center"/>
    </xf>
    <xf numFmtId="3" fontId="4" fillId="0" borderId="5" xfId="3" applyNumberFormat="1" applyBorder="1" applyAlignment="1">
      <alignment horizontal="right" vertical="center"/>
    </xf>
    <xf numFmtId="3" fontId="4" fillId="0" borderId="8" xfId="3" applyNumberFormat="1" applyBorder="1" applyAlignment="1">
      <alignment horizontal="left" vertical="center" indent="4"/>
    </xf>
    <xf numFmtId="3" fontId="4" fillId="0" borderId="8" xfId="3" applyNumberFormat="1" applyBorder="1" applyAlignment="1">
      <alignment vertical="center"/>
    </xf>
    <xf numFmtId="164" fontId="0" fillId="0" borderId="8" xfId="1" applyNumberFormat="1" applyFont="1" applyBorder="1" applyAlignment="1">
      <alignment horizontal="right"/>
    </xf>
    <xf numFmtId="3" fontId="4" fillId="0" borderId="9" xfId="3" applyNumberFormat="1" applyBorder="1" applyAlignment="1">
      <alignment horizontal="left" vertical="center" indent="4"/>
    </xf>
    <xf numFmtId="3" fontId="4" fillId="0" borderId="9" xfId="3" applyNumberFormat="1" applyBorder="1" applyAlignment="1">
      <alignment vertical="center"/>
    </xf>
    <xf numFmtId="164" fontId="0" fillId="0" borderId="9" xfId="1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8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1" max="1" width="11.42578125" style="1"/>
    <col min="2" max="2" width="85.28515625" style="1" bestFit="1" customWidth="1"/>
    <col min="3" max="4" width="12.7109375" style="1" bestFit="1" customWidth="1"/>
    <col min="5" max="5" width="14.7109375" style="1" customWidth="1"/>
    <col min="6" max="6" width="11.42578125" style="33"/>
    <col min="7" max="16384" width="11.42578125" style="1"/>
  </cols>
  <sheetData>
    <row r="2" spans="2:6" ht="51.75" customHeight="1" x14ac:dyDescent="0.25">
      <c r="B2" s="63" t="s">
        <v>28</v>
      </c>
      <c r="C2" s="63"/>
      <c r="D2" s="63"/>
      <c r="E2" s="63"/>
      <c r="F2" s="63"/>
    </row>
    <row r="5" spans="2:6" ht="38.25" x14ac:dyDescent="0.25">
      <c r="B5" s="8" t="s">
        <v>9</v>
      </c>
      <c r="C5" s="9" t="s">
        <v>6</v>
      </c>
      <c r="D5" s="9" t="s">
        <v>7</v>
      </c>
      <c r="E5" s="12" t="s">
        <v>26</v>
      </c>
      <c r="F5" s="10" t="s">
        <v>10</v>
      </c>
    </row>
    <row r="6" spans="2:6" x14ac:dyDescent="0.25">
      <c r="B6" s="2" t="s">
        <v>0</v>
      </c>
      <c r="C6" s="3">
        <f>SUM(C7:C18)</f>
        <v>1173804000</v>
      </c>
      <c r="D6" s="3">
        <f>SUM(D7:D18)</f>
        <v>2156298873</v>
      </c>
      <c r="E6" s="3">
        <f>SUM(E7:E18)</f>
        <v>766134975.49999917</v>
      </c>
      <c r="F6" s="28">
        <f>IF(E6=0,"0%",+E6/D6)</f>
        <v>0.35530092098693927</v>
      </c>
    </row>
    <row r="7" spans="2:6" x14ac:dyDescent="0.25">
      <c r="B7" s="19" t="s">
        <v>14</v>
      </c>
      <c r="C7" s="20">
        <v>1828049</v>
      </c>
      <c r="D7" s="20">
        <v>124683145</v>
      </c>
      <c r="E7" s="20">
        <v>50565993.88000001</v>
      </c>
      <c r="F7" s="29">
        <f t="shared" ref="F7:F65" si="0">IF(E7=0,"0%",+E7/D7)</f>
        <v>0.40555597053635445</v>
      </c>
    </row>
    <row r="8" spans="2:6" x14ac:dyDescent="0.25">
      <c r="B8" s="21" t="s">
        <v>15</v>
      </c>
      <c r="C8" s="22">
        <v>979481</v>
      </c>
      <c r="D8" s="22">
        <v>175635131</v>
      </c>
      <c r="E8" s="22">
        <v>71987604.839999825</v>
      </c>
      <c r="F8" s="30">
        <f t="shared" si="0"/>
        <v>0.40987019185814155</v>
      </c>
    </row>
    <row r="9" spans="2:6" x14ac:dyDescent="0.25">
      <c r="B9" s="21" t="s">
        <v>16</v>
      </c>
      <c r="C9" s="22">
        <v>1179872</v>
      </c>
      <c r="D9" s="22">
        <v>72871234</v>
      </c>
      <c r="E9" s="22">
        <v>28268607.600000001</v>
      </c>
      <c r="F9" s="30">
        <f t="shared" si="0"/>
        <v>0.38792546864240013</v>
      </c>
    </row>
    <row r="10" spans="2:6" x14ac:dyDescent="0.25">
      <c r="B10" s="21" t="s">
        <v>17</v>
      </c>
      <c r="C10" s="22">
        <v>501808</v>
      </c>
      <c r="D10" s="22">
        <v>20679842</v>
      </c>
      <c r="E10" s="22">
        <v>8541886.799999997</v>
      </c>
      <c r="F10" s="30">
        <f t="shared" si="0"/>
        <v>0.41305377478222499</v>
      </c>
    </row>
    <row r="11" spans="2:6" x14ac:dyDescent="0.25">
      <c r="B11" s="21" t="s">
        <v>18</v>
      </c>
      <c r="C11" s="22">
        <v>1372278</v>
      </c>
      <c r="D11" s="22">
        <v>55346682</v>
      </c>
      <c r="E11" s="22">
        <v>22337227.219999995</v>
      </c>
      <c r="F11" s="30">
        <f t="shared" si="0"/>
        <v>0.40358746744746132</v>
      </c>
    </row>
    <row r="12" spans="2:6" x14ac:dyDescent="0.25">
      <c r="B12" s="21" t="s">
        <v>19</v>
      </c>
      <c r="C12" s="22">
        <v>73880</v>
      </c>
      <c r="D12" s="22">
        <v>33559080</v>
      </c>
      <c r="E12" s="22">
        <v>13925203.170000002</v>
      </c>
      <c r="F12" s="30">
        <f t="shared" si="0"/>
        <v>0.41494591538266251</v>
      </c>
    </row>
    <row r="13" spans="2:6" x14ac:dyDescent="0.25">
      <c r="B13" s="21" t="s">
        <v>20</v>
      </c>
      <c r="C13" s="22">
        <v>462592</v>
      </c>
      <c r="D13" s="22">
        <v>4915059</v>
      </c>
      <c r="E13" s="22">
        <v>1864105.4799999997</v>
      </c>
      <c r="F13" s="30">
        <f t="shared" si="0"/>
        <v>0.37926411056306747</v>
      </c>
    </row>
    <row r="14" spans="2:6" x14ac:dyDescent="0.25">
      <c r="B14" s="21" t="s">
        <v>23</v>
      </c>
      <c r="C14" s="22">
        <v>0</v>
      </c>
      <c r="D14" s="22">
        <v>101333993</v>
      </c>
      <c r="E14" s="22">
        <v>39429593.289999962</v>
      </c>
      <c r="F14" s="30">
        <f t="shared" si="0"/>
        <v>0.38910529549546086</v>
      </c>
    </row>
    <row r="15" spans="2:6" x14ac:dyDescent="0.25">
      <c r="B15" s="21" t="s">
        <v>24</v>
      </c>
      <c r="C15" s="22">
        <v>0</v>
      </c>
      <c r="D15" s="22">
        <v>21274205</v>
      </c>
      <c r="E15" s="22">
        <v>7097794.5499999998</v>
      </c>
      <c r="F15" s="30">
        <f t="shared" si="0"/>
        <v>0.33363383261560187</v>
      </c>
    </row>
    <row r="16" spans="2:6" x14ac:dyDescent="0.25">
      <c r="B16" s="21" t="s">
        <v>25</v>
      </c>
      <c r="C16" s="22">
        <v>0</v>
      </c>
      <c r="D16" s="22">
        <v>19363260</v>
      </c>
      <c r="E16" s="22">
        <v>7752657.8200000003</v>
      </c>
      <c r="F16" s="30">
        <f t="shared" si="0"/>
        <v>0.40037978212346476</v>
      </c>
    </row>
    <row r="17" spans="2:6" x14ac:dyDescent="0.25">
      <c r="B17" s="21" t="s">
        <v>21</v>
      </c>
      <c r="C17" s="22">
        <v>1145669220</v>
      </c>
      <c r="D17" s="22">
        <v>989604464</v>
      </c>
      <c r="E17" s="22">
        <v>316836758.22999924</v>
      </c>
      <c r="F17" s="30">
        <f t="shared" si="0"/>
        <v>0.32016504548629365</v>
      </c>
    </row>
    <row r="18" spans="2:6" x14ac:dyDescent="0.25">
      <c r="B18" s="21" t="s">
        <v>22</v>
      </c>
      <c r="C18" s="22">
        <v>21736820</v>
      </c>
      <c r="D18" s="22">
        <v>537032778</v>
      </c>
      <c r="E18" s="22">
        <v>197527542.62000012</v>
      </c>
      <c r="F18" s="30">
        <f t="shared" si="0"/>
        <v>0.36781282393157783</v>
      </c>
    </row>
    <row r="19" spans="2:6" x14ac:dyDescent="0.25">
      <c r="B19" s="2" t="s">
        <v>1</v>
      </c>
      <c r="C19" s="3">
        <f>SUM(C20:C22)</f>
        <v>122397574</v>
      </c>
      <c r="D19" s="3">
        <f>SUM(D20:D22)</f>
        <v>161822493</v>
      </c>
      <c r="E19" s="3">
        <f>SUM(E20:E22)</f>
        <v>63022064.080000021</v>
      </c>
      <c r="F19" s="28">
        <f t="shared" si="0"/>
        <v>0.38945181792496558</v>
      </c>
    </row>
    <row r="20" spans="2:6" x14ac:dyDescent="0.25">
      <c r="B20" s="19" t="s">
        <v>14</v>
      </c>
      <c r="C20" s="20">
        <v>0</v>
      </c>
      <c r="D20" s="20">
        <v>71852</v>
      </c>
      <c r="E20" s="20">
        <v>65724.69</v>
      </c>
      <c r="F20" s="29">
        <f t="shared" si="0"/>
        <v>0.91472318098313199</v>
      </c>
    </row>
    <row r="21" spans="2:6" x14ac:dyDescent="0.25">
      <c r="B21" s="47" t="s">
        <v>21</v>
      </c>
      <c r="C21" s="48">
        <v>77693240</v>
      </c>
      <c r="D21" s="48">
        <v>4857487</v>
      </c>
      <c r="E21" s="48">
        <v>76310.48000000001</v>
      </c>
      <c r="F21" s="49">
        <f t="shared" si="0"/>
        <v>1.5709868086111196E-2</v>
      </c>
    </row>
    <row r="22" spans="2:6" x14ac:dyDescent="0.25">
      <c r="B22" s="21" t="s">
        <v>22</v>
      </c>
      <c r="C22" s="22">
        <v>44704334</v>
      </c>
      <c r="D22" s="22">
        <v>156893154</v>
      </c>
      <c r="E22" s="22">
        <v>62880028.910000019</v>
      </c>
      <c r="F22" s="30">
        <f t="shared" si="0"/>
        <v>0.40078248991029919</v>
      </c>
    </row>
    <row r="23" spans="2:6" x14ac:dyDescent="0.25">
      <c r="B23" s="2" t="s">
        <v>2</v>
      </c>
      <c r="C23" s="3">
        <f>SUM(C24:C35)</f>
        <v>1344962361</v>
      </c>
      <c r="D23" s="3">
        <f t="shared" ref="D23:E23" si="1">SUM(D24:D35)</f>
        <v>2691002150</v>
      </c>
      <c r="E23" s="3">
        <f t="shared" si="1"/>
        <v>771592620.3099997</v>
      </c>
      <c r="F23" s="28">
        <f t="shared" si="0"/>
        <v>0.28673058485293285</v>
      </c>
    </row>
    <row r="24" spans="2:6" x14ac:dyDescent="0.25">
      <c r="B24" s="19" t="s">
        <v>14</v>
      </c>
      <c r="C24" s="20">
        <v>450072144</v>
      </c>
      <c r="D24" s="20">
        <v>430178648</v>
      </c>
      <c r="E24" s="20">
        <v>197412528.39999989</v>
      </c>
      <c r="F24" s="29">
        <f t="shared" si="0"/>
        <v>0.45890824502289079</v>
      </c>
    </row>
    <row r="25" spans="2:6" x14ac:dyDescent="0.25">
      <c r="B25" s="21" t="s">
        <v>15</v>
      </c>
      <c r="C25" s="22">
        <v>181490798</v>
      </c>
      <c r="D25" s="22">
        <v>325602850</v>
      </c>
      <c r="E25" s="22">
        <v>63117463.039999925</v>
      </c>
      <c r="F25" s="30">
        <f t="shared" si="0"/>
        <v>0.19384800544589806</v>
      </c>
    </row>
    <row r="26" spans="2:6" x14ac:dyDescent="0.25">
      <c r="B26" s="21" t="s">
        <v>16</v>
      </c>
      <c r="C26" s="22">
        <v>115274098</v>
      </c>
      <c r="D26" s="22">
        <v>181255165</v>
      </c>
      <c r="E26" s="22">
        <v>30013693.299999982</v>
      </c>
      <c r="F26" s="30">
        <f t="shared" si="0"/>
        <v>0.16558807193163286</v>
      </c>
    </row>
    <row r="27" spans="2:6" x14ac:dyDescent="0.25">
      <c r="B27" s="21" t="s">
        <v>17</v>
      </c>
      <c r="C27" s="22">
        <v>86293136</v>
      </c>
      <c r="D27" s="22">
        <v>114970483</v>
      </c>
      <c r="E27" s="22">
        <v>27746390.410000004</v>
      </c>
      <c r="F27" s="30">
        <f t="shared" si="0"/>
        <v>0.24133490341168701</v>
      </c>
    </row>
    <row r="28" spans="2:6" x14ac:dyDescent="0.25">
      <c r="B28" s="21" t="s">
        <v>18</v>
      </c>
      <c r="C28" s="22">
        <v>31983824</v>
      </c>
      <c r="D28" s="22">
        <v>53101369</v>
      </c>
      <c r="E28" s="22">
        <v>10241251.98</v>
      </c>
      <c r="F28" s="30">
        <f t="shared" si="0"/>
        <v>0.19286229663871754</v>
      </c>
    </row>
    <row r="29" spans="2:6" x14ac:dyDescent="0.25">
      <c r="B29" s="21" t="s">
        <v>19</v>
      </c>
      <c r="C29" s="22">
        <v>82017310</v>
      </c>
      <c r="D29" s="22">
        <v>104707421</v>
      </c>
      <c r="E29" s="22">
        <v>23504156.669999991</v>
      </c>
      <c r="F29" s="30">
        <f t="shared" si="0"/>
        <v>0.22447460213923129</v>
      </c>
    </row>
    <row r="30" spans="2:6" x14ac:dyDescent="0.25">
      <c r="B30" s="21" t="s">
        <v>20</v>
      </c>
      <c r="C30" s="22">
        <v>15166052</v>
      </c>
      <c r="D30" s="22">
        <v>133892792</v>
      </c>
      <c r="E30" s="22">
        <v>13369311.810000001</v>
      </c>
      <c r="F30" s="30">
        <f t="shared" si="0"/>
        <v>9.9850870314213788E-2</v>
      </c>
    </row>
    <row r="31" spans="2:6" x14ac:dyDescent="0.25">
      <c r="B31" s="21" t="s">
        <v>23</v>
      </c>
      <c r="C31" s="22">
        <v>9382692</v>
      </c>
      <c r="D31" s="22">
        <v>60283842</v>
      </c>
      <c r="E31" s="22">
        <v>13401450.880000005</v>
      </c>
      <c r="F31" s="30">
        <f t="shared" si="0"/>
        <v>0.22230585237085593</v>
      </c>
    </row>
    <row r="32" spans="2:6" x14ac:dyDescent="0.25">
      <c r="B32" s="21" t="s">
        <v>24</v>
      </c>
      <c r="C32" s="22">
        <v>2037319</v>
      </c>
      <c r="D32" s="22">
        <v>15768931</v>
      </c>
      <c r="E32" s="22">
        <v>4396103.28</v>
      </c>
      <c r="F32" s="30">
        <f t="shared" si="0"/>
        <v>0.27878258075959622</v>
      </c>
    </row>
    <row r="33" spans="2:6" x14ac:dyDescent="0.25">
      <c r="B33" s="21" t="s">
        <v>25</v>
      </c>
      <c r="C33" s="22">
        <v>5220873</v>
      </c>
      <c r="D33" s="22">
        <v>43950669</v>
      </c>
      <c r="E33" s="22">
        <v>9599062.8099999912</v>
      </c>
      <c r="F33" s="30">
        <f t="shared" si="0"/>
        <v>0.21840538559265141</v>
      </c>
    </row>
    <row r="34" spans="2:6" x14ac:dyDescent="0.25">
      <c r="B34" s="21" t="s">
        <v>21</v>
      </c>
      <c r="C34" s="22">
        <v>155666635</v>
      </c>
      <c r="D34" s="22">
        <v>367586983</v>
      </c>
      <c r="E34" s="22">
        <v>142996253.2299999</v>
      </c>
      <c r="F34" s="30">
        <f t="shared" si="0"/>
        <v>0.38901337599868135</v>
      </c>
    </row>
    <row r="35" spans="2:6" x14ac:dyDescent="0.25">
      <c r="B35" s="23" t="s">
        <v>22</v>
      </c>
      <c r="C35" s="24">
        <v>210357480</v>
      </c>
      <c r="D35" s="24">
        <v>859702997</v>
      </c>
      <c r="E35" s="24">
        <v>235794954.5</v>
      </c>
      <c r="F35" s="31">
        <f t="shared" si="0"/>
        <v>0.2742749011261153</v>
      </c>
    </row>
    <row r="36" spans="2:6" x14ac:dyDescent="0.25">
      <c r="B36" s="2" t="s">
        <v>3</v>
      </c>
      <c r="C36" s="3">
        <f>SUM(C37:C42)</f>
        <v>0</v>
      </c>
      <c r="D36" s="3">
        <f t="shared" ref="D36:E36" si="2">SUM(D37:D42)</f>
        <v>230061180</v>
      </c>
      <c r="E36" s="3">
        <f t="shared" si="2"/>
        <v>122353130.07999998</v>
      </c>
      <c r="F36" s="28">
        <f t="shared" si="0"/>
        <v>0.53182866435788945</v>
      </c>
    </row>
    <row r="37" spans="2:6" x14ac:dyDescent="0.25">
      <c r="B37" s="21" t="s">
        <v>14</v>
      </c>
      <c r="C37" s="22">
        <v>0</v>
      </c>
      <c r="D37" s="22">
        <v>0</v>
      </c>
      <c r="E37" s="22">
        <v>0</v>
      </c>
      <c r="F37" s="30" t="str">
        <f t="shared" si="0"/>
        <v>0%</v>
      </c>
    </row>
    <row r="38" spans="2:6" x14ac:dyDescent="0.25">
      <c r="B38" s="21" t="s">
        <v>15</v>
      </c>
      <c r="C38" s="22">
        <v>0</v>
      </c>
      <c r="D38" s="22">
        <v>0</v>
      </c>
      <c r="E38" s="22">
        <v>0</v>
      </c>
      <c r="F38" s="30" t="str">
        <f t="shared" ref="F38:F42" si="3">IF(E38=0,"0%",+E38/D38)</f>
        <v>0%</v>
      </c>
    </row>
    <row r="39" spans="2:6" x14ac:dyDescent="0.25">
      <c r="B39" s="21" t="s">
        <v>17</v>
      </c>
      <c r="C39" s="22">
        <v>0</v>
      </c>
      <c r="D39" s="22">
        <v>0</v>
      </c>
      <c r="E39" s="22">
        <v>0</v>
      </c>
      <c r="F39" s="30" t="str">
        <f t="shared" si="3"/>
        <v>0%</v>
      </c>
    </row>
    <row r="40" spans="2:6" x14ac:dyDescent="0.25">
      <c r="B40" s="21" t="s">
        <v>18</v>
      </c>
      <c r="C40" s="22">
        <v>0</v>
      </c>
      <c r="D40" s="22">
        <v>1250300</v>
      </c>
      <c r="E40" s="22">
        <v>0</v>
      </c>
      <c r="F40" s="30" t="str">
        <f t="shared" si="3"/>
        <v>0%</v>
      </c>
    </row>
    <row r="41" spans="2:6" x14ac:dyDescent="0.25">
      <c r="B41" s="21" t="s">
        <v>20</v>
      </c>
      <c r="C41" s="22">
        <v>0</v>
      </c>
      <c r="D41" s="22">
        <v>228774010</v>
      </c>
      <c r="E41" s="22">
        <v>122353130.07999998</v>
      </c>
      <c r="F41" s="30">
        <f t="shared" si="3"/>
        <v>0.53482093564736655</v>
      </c>
    </row>
    <row r="42" spans="2:6" x14ac:dyDescent="0.25">
      <c r="B42" s="21" t="s">
        <v>22</v>
      </c>
      <c r="C42" s="22">
        <v>0</v>
      </c>
      <c r="D42" s="22">
        <v>36870</v>
      </c>
      <c r="E42" s="22">
        <v>0</v>
      </c>
      <c r="F42" s="30" t="str">
        <f t="shared" si="3"/>
        <v>0%</v>
      </c>
    </row>
    <row r="43" spans="2:6" x14ac:dyDescent="0.25">
      <c r="B43" s="2" t="s">
        <v>4</v>
      </c>
      <c r="C43" s="3">
        <f>+SUM(C44:C51)</f>
        <v>17936783</v>
      </c>
      <c r="D43" s="3">
        <f t="shared" ref="D43:E43" si="4">+SUM(D44:D51)</f>
        <v>91528068</v>
      </c>
      <c r="E43" s="3">
        <f t="shared" si="4"/>
        <v>54444855.690000005</v>
      </c>
      <c r="F43" s="28">
        <f t="shared" si="0"/>
        <v>0.5948432746335256</v>
      </c>
    </row>
    <row r="44" spans="2:6" x14ac:dyDescent="0.25">
      <c r="B44" s="19" t="s">
        <v>14</v>
      </c>
      <c r="C44" s="20">
        <v>777000</v>
      </c>
      <c r="D44" s="20">
        <v>29629850</v>
      </c>
      <c r="E44" s="20">
        <v>20254540.25</v>
      </c>
      <c r="F44" s="29">
        <f t="shared" si="0"/>
        <v>0.6835856492692336</v>
      </c>
    </row>
    <row r="45" spans="2:6" x14ac:dyDescent="0.25">
      <c r="B45" s="21" t="s">
        <v>15</v>
      </c>
      <c r="C45" s="22">
        <v>0</v>
      </c>
      <c r="D45" s="22">
        <v>2224937</v>
      </c>
      <c r="E45" s="22">
        <v>2016366.03</v>
      </c>
      <c r="F45" s="30">
        <f t="shared" si="0"/>
        <v>0.90625758392260092</v>
      </c>
    </row>
    <row r="46" spans="2:6" x14ac:dyDescent="0.25">
      <c r="B46" s="21" t="s">
        <v>16</v>
      </c>
      <c r="C46" s="22">
        <v>0</v>
      </c>
      <c r="D46" s="22">
        <v>736434</v>
      </c>
      <c r="E46" s="22">
        <v>203139.45</v>
      </c>
      <c r="F46" s="30">
        <f t="shared" si="0"/>
        <v>0.27584203065040452</v>
      </c>
    </row>
    <row r="47" spans="2:6" x14ac:dyDescent="0.25">
      <c r="B47" s="21" t="s">
        <v>17</v>
      </c>
      <c r="C47" s="22">
        <v>0</v>
      </c>
      <c r="D47" s="22">
        <v>6358442</v>
      </c>
      <c r="E47" s="22">
        <v>1716373</v>
      </c>
      <c r="F47" s="30">
        <f t="shared" si="0"/>
        <v>0.26993609440803268</v>
      </c>
    </row>
    <row r="48" spans="2:6" x14ac:dyDescent="0.25">
      <c r="B48" s="21" t="s">
        <v>18</v>
      </c>
      <c r="C48" s="22">
        <v>0</v>
      </c>
      <c r="D48" s="22">
        <v>65962</v>
      </c>
      <c r="E48" s="22">
        <v>65793</v>
      </c>
      <c r="F48" s="30">
        <f t="shared" si="0"/>
        <v>0.99743791880173438</v>
      </c>
    </row>
    <row r="49" spans="2:6" x14ac:dyDescent="0.25">
      <c r="B49" s="21" t="s">
        <v>19</v>
      </c>
      <c r="C49" s="22">
        <v>0</v>
      </c>
      <c r="D49" s="22">
        <v>3988501</v>
      </c>
      <c r="E49" s="22">
        <v>2434280</v>
      </c>
      <c r="F49" s="30">
        <f t="shared" si="0"/>
        <v>0.61032453044389356</v>
      </c>
    </row>
    <row r="50" spans="2:6" x14ac:dyDescent="0.25">
      <c r="B50" s="21" t="s">
        <v>21</v>
      </c>
      <c r="C50" s="22">
        <v>5445453</v>
      </c>
      <c r="D50" s="22">
        <v>22690955</v>
      </c>
      <c r="E50" s="22">
        <v>12350714.070000002</v>
      </c>
      <c r="F50" s="30">
        <f t="shared" si="0"/>
        <v>0.54430120151399541</v>
      </c>
    </row>
    <row r="51" spans="2:6" x14ac:dyDescent="0.25">
      <c r="B51" s="21" t="s">
        <v>22</v>
      </c>
      <c r="C51" s="22">
        <v>11714330</v>
      </c>
      <c r="D51" s="22">
        <v>25832987</v>
      </c>
      <c r="E51" s="22">
        <v>15403649.890000001</v>
      </c>
      <c r="F51" s="30">
        <f t="shared" si="0"/>
        <v>0.59627831229892236</v>
      </c>
    </row>
    <row r="52" spans="2:6" x14ac:dyDescent="0.25">
      <c r="B52" s="2" t="s">
        <v>5</v>
      </c>
      <c r="C52" s="3">
        <f>SUM(C53:C64)</f>
        <v>871058398</v>
      </c>
      <c r="D52" s="3">
        <f>SUM(D53:D64)</f>
        <v>384449389</v>
      </c>
      <c r="E52" s="3">
        <f>SUM(E53:E64)</f>
        <v>49543252.949999988</v>
      </c>
      <c r="F52" s="28">
        <f t="shared" si="0"/>
        <v>0.12886807566235978</v>
      </c>
    </row>
    <row r="53" spans="2:6" x14ac:dyDescent="0.25">
      <c r="B53" s="19" t="s">
        <v>14</v>
      </c>
      <c r="C53" s="20">
        <v>28635690</v>
      </c>
      <c r="D53" s="20">
        <v>931934</v>
      </c>
      <c r="E53" s="20">
        <v>66941.179999999993</v>
      </c>
      <c r="F53" s="29">
        <f t="shared" si="0"/>
        <v>7.1830387130419102E-2</v>
      </c>
    </row>
    <row r="54" spans="2:6" x14ac:dyDescent="0.25">
      <c r="B54" s="21" t="s">
        <v>15</v>
      </c>
      <c r="C54" s="22">
        <v>30990690</v>
      </c>
      <c r="D54" s="22">
        <v>27632456</v>
      </c>
      <c r="E54" s="22">
        <v>2903733.0500000007</v>
      </c>
      <c r="F54" s="30">
        <f t="shared" si="0"/>
        <v>0.10508414633863891</v>
      </c>
    </row>
    <row r="55" spans="2:6" x14ac:dyDescent="0.25">
      <c r="B55" s="21" t="s">
        <v>16</v>
      </c>
      <c r="C55" s="22">
        <v>25000000</v>
      </c>
      <c r="D55" s="22">
        <v>7338503</v>
      </c>
      <c r="E55" s="22">
        <v>131919.72999999998</v>
      </c>
      <c r="F55" s="30">
        <f t="shared" si="0"/>
        <v>1.7976381559018234E-2</v>
      </c>
    </row>
    <row r="56" spans="2:6" x14ac:dyDescent="0.25">
      <c r="B56" s="21" t="s">
        <v>17</v>
      </c>
      <c r="C56" s="22">
        <v>25000000</v>
      </c>
      <c r="D56" s="22">
        <v>0</v>
      </c>
      <c r="E56" s="22">
        <v>0</v>
      </c>
      <c r="F56" s="30" t="str">
        <f t="shared" si="0"/>
        <v>0%</v>
      </c>
    </row>
    <row r="57" spans="2:6" x14ac:dyDescent="0.25">
      <c r="B57" s="21" t="s">
        <v>18</v>
      </c>
      <c r="C57" s="22">
        <v>15000000</v>
      </c>
      <c r="D57" s="22">
        <v>19875845</v>
      </c>
      <c r="E57" s="22">
        <v>89424</v>
      </c>
      <c r="F57" s="30">
        <f t="shared" si="0"/>
        <v>4.4991294709734357E-3</v>
      </c>
    </row>
    <row r="58" spans="2:6" x14ac:dyDescent="0.25">
      <c r="B58" s="21" t="s">
        <v>19</v>
      </c>
      <c r="C58" s="22">
        <v>25000000</v>
      </c>
      <c r="D58" s="22">
        <v>33026486</v>
      </c>
      <c r="E58" s="22">
        <v>45335.29</v>
      </c>
      <c r="F58" s="30">
        <f t="shared" si="0"/>
        <v>1.3726949333937616E-3</v>
      </c>
    </row>
    <row r="59" spans="2:6" x14ac:dyDescent="0.25">
      <c r="B59" s="21" t="s">
        <v>20</v>
      </c>
      <c r="C59" s="22">
        <v>0</v>
      </c>
      <c r="D59" s="22">
        <v>18990827</v>
      </c>
      <c r="E59" s="22">
        <v>5837107.2999999989</v>
      </c>
      <c r="F59" s="30">
        <f t="shared" si="0"/>
        <v>0.30736456606128837</v>
      </c>
    </row>
    <row r="60" spans="2:6" x14ac:dyDescent="0.25">
      <c r="B60" s="21" t="s">
        <v>23</v>
      </c>
      <c r="C60" s="22">
        <v>0</v>
      </c>
      <c r="D60" s="22">
        <v>681192</v>
      </c>
      <c r="E60" s="22">
        <v>110998.59999999999</v>
      </c>
      <c r="F60" s="30">
        <f t="shared" si="0"/>
        <v>0.16294759774043147</v>
      </c>
    </row>
    <row r="61" spans="2:6" x14ac:dyDescent="0.25">
      <c r="B61" s="21" t="s">
        <v>24</v>
      </c>
      <c r="C61" s="22">
        <v>0</v>
      </c>
      <c r="D61" s="22">
        <v>293181</v>
      </c>
      <c r="E61" s="22">
        <v>129260</v>
      </c>
      <c r="F61" s="30">
        <f t="shared" si="0"/>
        <v>0.44088805209068799</v>
      </c>
    </row>
    <row r="62" spans="2:6" x14ac:dyDescent="0.25">
      <c r="B62" s="21" t="s">
        <v>25</v>
      </c>
      <c r="C62" s="22">
        <v>10000000</v>
      </c>
      <c r="D62" s="22">
        <v>10512030</v>
      </c>
      <c r="E62" s="22">
        <v>270321.31</v>
      </c>
      <c r="F62" s="30">
        <f t="shared" si="0"/>
        <v>2.5715424137868707E-2</v>
      </c>
    </row>
    <row r="63" spans="2:6" x14ac:dyDescent="0.25">
      <c r="B63" s="21" t="s">
        <v>21</v>
      </c>
      <c r="C63" s="22">
        <v>3010683</v>
      </c>
      <c r="D63" s="22">
        <v>9878760</v>
      </c>
      <c r="E63" s="22">
        <v>1438950.34</v>
      </c>
      <c r="F63" s="30">
        <f t="shared" si="0"/>
        <v>0.14566102830719646</v>
      </c>
    </row>
    <row r="64" spans="2:6" x14ac:dyDescent="0.25">
      <c r="B64" s="21" t="s">
        <v>22</v>
      </c>
      <c r="C64" s="22">
        <v>708421335</v>
      </c>
      <c r="D64" s="22">
        <v>255288175</v>
      </c>
      <c r="E64" s="22">
        <v>38519262.149999991</v>
      </c>
      <c r="F64" s="30">
        <f t="shared" si="0"/>
        <v>0.150885414688714</v>
      </c>
    </row>
    <row r="65" spans="2:6" x14ac:dyDescent="0.25">
      <c r="B65" s="4" t="s">
        <v>8</v>
      </c>
      <c r="C65" s="5">
        <f>+C52+C43+C36+C23+C19+C6</f>
        <v>3530159116</v>
      </c>
      <c r="D65" s="5">
        <f>+D52+D43+D36+D23+D19+D6</f>
        <v>5715162153</v>
      </c>
      <c r="E65" s="5">
        <f>+E52+E43+E36+E23+E19+E6</f>
        <v>1827090898.6099989</v>
      </c>
      <c r="F65" s="32">
        <f t="shared" si="0"/>
        <v>0.31969187394812992</v>
      </c>
    </row>
    <row r="66" spans="2:6" x14ac:dyDescent="0.25">
      <c r="B66" s="1" t="s">
        <v>27</v>
      </c>
      <c r="C66" s="27"/>
      <c r="D66" s="27"/>
      <c r="E66" s="27"/>
    </row>
    <row r="67" spans="2:6" x14ac:dyDescent="0.25">
      <c r="C67" s="27"/>
      <c r="D67" s="27"/>
      <c r="E67" s="27"/>
      <c r="F67" s="34"/>
    </row>
    <row r="68" spans="2:6" x14ac:dyDescent="0.25">
      <c r="C68" s="27"/>
      <c r="D68" s="27"/>
      <c r="E68" s="27"/>
    </row>
  </sheetData>
  <mergeCells count="1">
    <mergeCell ref="B2:F2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5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1" max="1" width="11.42578125" style="1"/>
    <col min="2" max="2" width="71.28515625" style="1" customWidth="1"/>
    <col min="3" max="4" width="12.7109375" style="1" bestFit="1" customWidth="1"/>
    <col min="5" max="5" width="14.7109375" style="1" customWidth="1"/>
    <col min="6" max="16384" width="11.42578125" style="1"/>
  </cols>
  <sheetData>
    <row r="2" spans="2:6" ht="43.5" customHeight="1" x14ac:dyDescent="0.25">
      <c r="B2" s="63" t="s">
        <v>28</v>
      </c>
      <c r="C2" s="63"/>
      <c r="D2" s="63"/>
      <c r="E2" s="63"/>
      <c r="F2" s="63"/>
    </row>
    <row r="5" spans="2:6" ht="38.25" x14ac:dyDescent="0.25">
      <c r="B5" s="8" t="s">
        <v>9</v>
      </c>
      <c r="C5" s="8" t="s">
        <v>6</v>
      </c>
      <c r="D5" s="8" t="s">
        <v>7</v>
      </c>
      <c r="E5" s="12" t="s">
        <v>26</v>
      </c>
      <c r="F5" s="12" t="s">
        <v>10</v>
      </c>
    </row>
    <row r="6" spans="2:6" x14ac:dyDescent="0.25">
      <c r="B6" s="2" t="s">
        <v>0</v>
      </c>
      <c r="C6" s="3">
        <f>SUM(C7:C18)</f>
        <v>1173604000</v>
      </c>
      <c r="D6" s="3">
        <f>SUM(D7:D18)</f>
        <v>2153484207</v>
      </c>
      <c r="E6" s="3">
        <f>SUM(E7:E18)</f>
        <v>765617366.89999938</v>
      </c>
      <c r="F6" s="28">
        <f t="shared" ref="F6:F34" si="0">IF(E6=0,"0%",+E6/D6)</f>
        <v>0.35552495087325214</v>
      </c>
    </row>
    <row r="7" spans="2:6" x14ac:dyDescent="0.25">
      <c r="B7" s="13" t="s">
        <v>14</v>
      </c>
      <c r="C7" s="14">
        <v>1828049</v>
      </c>
      <c r="D7" s="14">
        <v>124640660</v>
      </c>
      <c r="E7" s="14">
        <v>50565993.879999988</v>
      </c>
      <c r="F7" s="35">
        <f t="shared" si="0"/>
        <v>0.40569420829446817</v>
      </c>
    </row>
    <row r="8" spans="2:6" x14ac:dyDescent="0.25">
      <c r="B8" s="15" t="s">
        <v>15</v>
      </c>
      <c r="C8" s="16">
        <v>979481</v>
      </c>
      <c r="D8" s="16">
        <v>175422534</v>
      </c>
      <c r="E8" s="16">
        <v>71924804.839999899</v>
      </c>
      <c r="F8" s="36">
        <f t="shared" si="0"/>
        <v>0.41000892644727099</v>
      </c>
    </row>
    <row r="9" spans="2:6" x14ac:dyDescent="0.25">
      <c r="B9" s="15" t="s">
        <v>16</v>
      </c>
      <c r="C9" s="16">
        <v>1179872</v>
      </c>
      <c r="D9" s="16">
        <v>72871234</v>
      </c>
      <c r="E9" s="16">
        <v>28268607.599999994</v>
      </c>
      <c r="F9" s="36">
        <f t="shared" si="0"/>
        <v>0.38792546864240002</v>
      </c>
    </row>
    <row r="10" spans="2:6" x14ac:dyDescent="0.25">
      <c r="B10" s="15" t="s">
        <v>17</v>
      </c>
      <c r="C10" s="16">
        <v>501808</v>
      </c>
      <c r="D10" s="16">
        <v>20679842</v>
      </c>
      <c r="E10" s="16">
        <v>8541886.8000000007</v>
      </c>
      <c r="F10" s="36">
        <f t="shared" si="0"/>
        <v>0.41305377478222516</v>
      </c>
    </row>
    <row r="11" spans="2:6" x14ac:dyDescent="0.25">
      <c r="B11" s="15" t="s">
        <v>18</v>
      </c>
      <c r="C11" s="16">
        <v>1372278</v>
      </c>
      <c r="D11" s="16">
        <v>55346682</v>
      </c>
      <c r="E11" s="16">
        <v>22337227.219999995</v>
      </c>
      <c r="F11" s="36">
        <f t="shared" si="0"/>
        <v>0.40358746744746132</v>
      </c>
    </row>
    <row r="12" spans="2:6" x14ac:dyDescent="0.25">
      <c r="B12" s="15" t="s">
        <v>19</v>
      </c>
      <c r="C12" s="16">
        <v>73880</v>
      </c>
      <c r="D12" s="16">
        <v>33559080</v>
      </c>
      <c r="E12" s="16">
        <v>13925203.169999998</v>
      </c>
      <c r="F12" s="36">
        <f t="shared" si="0"/>
        <v>0.4149459153826624</v>
      </c>
    </row>
    <row r="13" spans="2:6" x14ac:dyDescent="0.25">
      <c r="B13" s="15" t="s">
        <v>20</v>
      </c>
      <c r="C13" s="16">
        <v>462592</v>
      </c>
      <c r="D13" s="16">
        <v>4915059</v>
      </c>
      <c r="E13" s="16">
        <v>1864105.4799999997</v>
      </c>
      <c r="F13" s="36">
        <f t="shared" si="0"/>
        <v>0.37926411056306747</v>
      </c>
    </row>
    <row r="14" spans="2:6" x14ac:dyDescent="0.25">
      <c r="B14" s="15" t="s">
        <v>23</v>
      </c>
      <c r="C14" s="16">
        <v>0</v>
      </c>
      <c r="D14" s="16">
        <v>100683993</v>
      </c>
      <c r="E14" s="16">
        <v>39258611.289999962</v>
      </c>
      <c r="F14" s="36">
        <f t="shared" si="0"/>
        <v>0.38991909359415217</v>
      </c>
    </row>
    <row r="15" spans="2:6" x14ac:dyDescent="0.25">
      <c r="B15" s="15" t="s">
        <v>24</v>
      </c>
      <c r="C15" s="16">
        <v>0</v>
      </c>
      <c r="D15" s="16">
        <v>21274205</v>
      </c>
      <c r="E15" s="16">
        <v>7097794.5499999998</v>
      </c>
      <c r="F15" s="36">
        <f t="shared" si="0"/>
        <v>0.33363383261560187</v>
      </c>
    </row>
    <row r="16" spans="2:6" x14ac:dyDescent="0.25">
      <c r="B16" s="15" t="s">
        <v>25</v>
      </c>
      <c r="C16" s="16">
        <v>0</v>
      </c>
      <c r="D16" s="16">
        <v>19363260</v>
      </c>
      <c r="E16" s="16">
        <v>7752657.8200000012</v>
      </c>
      <c r="F16" s="36">
        <f t="shared" si="0"/>
        <v>0.40037978212346481</v>
      </c>
    </row>
    <row r="17" spans="2:6" x14ac:dyDescent="0.25">
      <c r="B17" s="15" t="s">
        <v>21</v>
      </c>
      <c r="C17" s="16">
        <v>1145669220</v>
      </c>
      <c r="D17" s="16">
        <v>989604464</v>
      </c>
      <c r="E17" s="16">
        <v>316836758.22999936</v>
      </c>
      <c r="F17" s="36">
        <f t="shared" si="0"/>
        <v>0.32016504548629376</v>
      </c>
    </row>
    <row r="18" spans="2:6" x14ac:dyDescent="0.25">
      <c r="B18" s="15" t="s">
        <v>22</v>
      </c>
      <c r="C18" s="16">
        <v>21536820</v>
      </c>
      <c r="D18" s="16">
        <v>535123194</v>
      </c>
      <c r="E18" s="16">
        <v>197243716.02000016</v>
      </c>
      <c r="F18" s="36">
        <f t="shared" si="0"/>
        <v>0.36859496697502547</v>
      </c>
    </row>
    <row r="19" spans="2:6" x14ac:dyDescent="0.25">
      <c r="B19" s="2" t="s">
        <v>1</v>
      </c>
      <c r="C19" s="3">
        <f>SUM(C20:C22)</f>
        <v>121547574</v>
      </c>
      <c r="D19" s="3">
        <f>SUM(D20:D22)</f>
        <v>160972493</v>
      </c>
      <c r="E19" s="3">
        <f>SUM(E20:E22)</f>
        <v>63022064.080000021</v>
      </c>
      <c r="F19" s="28">
        <f t="shared" si="0"/>
        <v>0.39150828135587129</v>
      </c>
    </row>
    <row r="20" spans="2:6" x14ac:dyDescent="0.25">
      <c r="B20" s="13" t="s">
        <v>14</v>
      </c>
      <c r="C20" s="14">
        <v>0</v>
      </c>
      <c r="D20" s="14">
        <v>71852</v>
      </c>
      <c r="E20" s="14">
        <v>65724.69</v>
      </c>
      <c r="F20" s="35">
        <f t="shared" si="0"/>
        <v>0.91472318098313199</v>
      </c>
    </row>
    <row r="21" spans="2:6" x14ac:dyDescent="0.25">
      <c r="B21" s="41" t="s">
        <v>21</v>
      </c>
      <c r="C21" s="42">
        <v>76843240</v>
      </c>
      <c r="D21" s="42">
        <v>4857487</v>
      </c>
      <c r="E21" s="42">
        <v>76310.48</v>
      </c>
      <c r="F21" s="50">
        <f t="shared" si="0"/>
        <v>1.5709868086111193E-2</v>
      </c>
    </row>
    <row r="22" spans="2:6" x14ac:dyDescent="0.25">
      <c r="B22" s="15" t="s">
        <v>22</v>
      </c>
      <c r="C22" s="16">
        <v>44704334</v>
      </c>
      <c r="D22" s="16">
        <v>156043154</v>
      </c>
      <c r="E22" s="16">
        <v>62880028.910000019</v>
      </c>
      <c r="F22" s="36">
        <f t="shared" si="0"/>
        <v>0.40296563673661723</v>
      </c>
    </row>
    <row r="23" spans="2:6" x14ac:dyDescent="0.25">
      <c r="B23" s="2" t="s">
        <v>2</v>
      </c>
      <c r="C23" s="3">
        <f>SUM(C24:C35)</f>
        <v>1284435998</v>
      </c>
      <c r="D23" s="3">
        <f t="shared" ref="D23:E23" si="1">SUM(D24:D35)</f>
        <v>2072812944</v>
      </c>
      <c r="E23" s="3">
        <f t="shared" si="1"/>
        <v>623859398.00000024</v>
      </c>
      <c r="F23" s="28">
        <f t="shared" si="0"/>
        <v>0.30097235730114208</v>
      </c>
    </row>
    <row r="24" spans="2:6" x14ac:dyDescent="0.25">
      <c r="B24" s="13" t="s">
        <v>14</v>
      </c>
      <c r="C24" s="14">
        <v>450065784</v>
      </c>
      <c r="D24" s="14">
        <v>406704998</v>
      </c>
      <c r="E24" s="14">
        <v>194712004.85999995</v>
      </c>
      <c r="F24" s="35">
        <f t="shared" si="0"/>
        <v>0.47875488577103731</v>
      </c>
    </row>
    <row r="25" spans="2:6" x14ac:dyDescent="0.25">
      <c r="B25" s="15" t="s">
        <v>15</v>
      </c>
      <c r="C25" s="16">
        <v>181482848</v>
      </c>
      <c r="D25" s="16">
        <v>262672471</v>
      </c>
      <c r="E25" s="16">
        <v>46679953.669999979</v>
      </c>
      <c r="F25" s="36">
        <f t="shared" si="0"/>
        <v>0.17771163263621934</v>
      </c>
    </row>
    <row r="26" spans="2:6" x14ac:dyDescent="0.25">
      <c r="B26" s="15" t="s">
        <v>16</v>
      </c>
      <c r="C26" s="16">
        <v>115269328</v>
      </c>
      <c r="D26" s="16">
        <v>160728863</v>
      </c>
      <c r="E26" s="16">
        <v>26902904.260000002</v>
      </c>
      <c r="F26" s="36">
        <f t="shared" si="0"/>
        <v>0.16738066678167196</v>
      </c>
    </row>
    <row r="27" spans="2:6" x14ac:dyDescent="0.25">
      <c r="B27" s="15" t="s">
        <v>17</v>
      </c>
      <c r="C27" s="16">
        <v>86286776</v>
      </c>
      <c r="D27" s="16">
        <v>113177502</v>
      </c>
      <c r="E27" s="16">
        <v>27327299.299999952</v>
      </c>
      <c r="F27" s="36">
        <f t="shared" si="0"/>
        <v>0.24145522579213624</v>
      </c>
    </row>
    <row r="28" spans="2:6" x14ac:dyDescent="0.25">
      <c r="B28" s="15" t="s">
        <v>18</v>
      </c>
      <c r="C28" s="16">
        <v>31979054</v>
      </c>
      <c r="D28" s="16">
        <v>43814318</v>
      </c>
      <c r="E28" s="16">
        <v>8976876.0100000016</v>
      </c>
      <c r="F28" s="36">
        <f t="shared" si="0"/>
        <v>0.20488453135342655</v>
      </c>
    </row>
    <row r="29" spans="2:6" x14ac:dyDescent="0.25">
      <c r="B29" s="15" t="s">
        <v>19</v>
      </c>
      <c r="C29" s="16">
        <v>82012540</v>
      </c>
      <c r="D29" s="16">
        <v>96361262</v>
      </c>
      <c r="E29" s="16">
        <v>22341535.22000001</v>
      </c>
      <c r="F29" s="36">
        <f t="shared" si="0"/>
        <v>0.23185183294921988</v>
      </c>
    </row>
    <row r="30" spans="2:6" x14ac:dyDescent="0.25">
      <c r="B30" s="15" t="s">
        <v>20</v>
      </c>
      <c r="C30" s="16">
        <v>15160222</v>
      </c>
      <c r="D30" s="16">
        <v>133204012</v>
      </c>
      <c r="E30" s="16">
        <v>13361961.810000001</v>
      </c>
      <c r="F30" s="36">
        <f t="shared" si="0"/>
        <v>0.10031200719389743</v>
      </c>
    </row>
    <row r="31" spans="2:6" x14ac:dyDescent="0.25">
      <c r="B31" s="15" t="s">
        <v>23</v>
      </c>
      <c r="C31" s="16">
        <v>9382692</v>
      </c>
      <c r="D31" s="16">
        <v>58895709</v>
      </c>
      <c r="E31" s="16">
        <v>13004016.680000003</v>
      </c>
      <c r="F31" s="36">
        <f t="shared" si="0"/>
        <v>0.22079735350498969</v>
      </c>
    </row>
    <row r="32" spans="2:6" x14ac:dyDescent="0.25">
      <c r="B32" s="15" t="s">
        <v>24</v>
      </c>
      <c r="C32" s="16">
        <v>2035729</v>
      </c>
      <c r="D32" s="16">
        <v>14140114</v>
      </c>
      <c r="E32" s="16">
        <v>3889170.1299999994</v>
      </c>
      <c r="F32" s="36">
        <f t="shared" si="0"/>
        <v>0.27504517502475578</v>
      </c>
    </row>
    <row r="33" spans="2:6" x14ac:dyDescent="0.25">
      <c r="B33" s="15" t="s">
        <v>25</v>
      </c>
      <c r="C33" s="16">
        <v>5217693</v>
      </c>
      <c r="D33" s="16">
        <v>36013558</v>
      </c>
      <c r="E33" s="16">
        <v>7911894.4700000016</v>
      </c>
      <c r="F33" s="36">
        <f t="shared" si="0"/>
        <v>0.21969210790003035</v>
      </c>
    </row>
    <row r="34" spans="2:6" x14ac:dyDescent="0.25">
      <c r="B34" s="15" t="s">
        <v>21</v>
      </c>
      <c r="C34" s="16">
        <v>140833642</v>
      </c>
      <c r="D34" s="16">
        <v>295207186</v>
      </c>
      <c r="E34" s="16">
        <v>117067711.95999998</v>
      </c>
      <c r="F34" s="36">
        <f t="shared" si="0"/>
        <v>0.39656118655593964</v>
      </c>
    </row>
    <row r="35" spans="2:6" x14ac:dyDescent="0.25">
      <c r="B35" s="17" t="s">
        <v>22</v>
      </c>
      <c r="C35" s="18">
        <v>164709690</v>
      </c>
      <c r="D35" s="18">
        <v>451892951</v>
      </c>
      <c r="E35" s="18">
        <v>141684069.63000023</v>
      </c>
      <c r="F35" s="37">
        <f t="shared" ref="F35:F63" si="2">IF(E35=0,"0%",+E35/D35)</f>
        <v>0.31353458671233009</v>
      </c>
    </row>
    <row r="36" spans="2:6" x14ac:dyDescent="0.25">
      <c r="B36" s="2" t="s">
        <v>3</v>
      </c>
      <c r="C36" s="3">
        <f>SUM(C37:C41)</f>
        <v>0</v>
      </c>
      <c r="D36" s="3">
        <f t="shared" ref="D36:E36" si="3">SUM(D37:D41)</f>
        <v>230061180</v>
      </c>
      <c r="E36" s="3">
        <f t="shared" si="3"/>
        <v>122353130.07999998</v>
      </c>
      <c r="F36" s="28">
        <f t="shared" si="2"/>
        <v>0.53182866435788945</v>
      </c>
    </row>
    <row r="37" spans="2:6" x14ac:dyDescent="0.25">
      <c r="B37" s="15" t="s">
        <v>14</v>
      </c>
      <c r="C37" s="16">
        <v>0</v>
      </c>
      <c r="D37" s="16">
        <v>0</v>
      </c>
      <c r="E37" s="16">
        <v>0</v>
      </c>
      <c r="F37" s="56" t="str">
        <f t="shared" si="2"/>
        <v>0%</v>
      </c>
    </row>
    <row r="38" spans="2:6" x14ac:dyDescent="0.25">
      <c r="B38" s="15" t="s">
        <v>17</v>
      </c>
      <c r="C38" s="16">
        <v>0</v>
      </c>
      <c r="D38" s="16">
        <v>0</v>
      </c>
      <c r="E38" s="16">
        <v>0</v>
      </c>
      <c r="F38" s="56" t="str">
        <f t="shared" si="2"/>
        <v>0%</v>
      </c>
    </row>
    <row r="39" spans="2:6" x14ac:dyDescent="0.25">
      <c r="B39" s="15" t="s">
        <v>18</v>
      </c>
      <c r="C39" s="16">
        <v>0</v>
      </c>
      <c r="D39" s="16">
        <v>1250300</v>
      </c>
      <c r="E39" s="16">
        <v>0</v>
      </c>
      <c r="F39" s="56" t="str">
        <f t="shared" si="2"/>
        <v>0%</v>
      </c>
    </row>
    <row r="40" spans="2:6" x14ac:dyDescent="0.25">
      <c r="B40" s="15" t="s">
        <v>20</v>
      </c>
      <c r="C40" s="16">
        <v>0</v>
      </c>
      <c r="D40" s="16">
        <v>228774010</v>
      </c>
      <c r="E40" s="16">
        <v>122353130.07999998</v>
      </c>
      <c r="F40" s="56">
        <f t="shared" si="2"/>
        <v>0.53482093564736655</v>
      </c>
    </row>
    <row r="41" spans="2:6" x14ac:dyDescent="0.25">
      <c r="B41" s="15" t="s">
        <v>22</v>
      </c>
      <c r="C41" s="16">
        <v>0</v>
      </c>
      <c r="D41" s="16">
        <v>36870</v>
      </c>
      <c r="E41" s="16">
        <v>0</v>
      </c>
      <c r="F41" s="36" t="str">
        <f t="shared" si="2"/>
        <v>0%</v>
      </c>
    </row>
    <row r="42" spans="2:6" x14ac:dyDescent="0.25">
      <c r="B42" s="2" t="s">
        <v>4</v>
      </c>
      <c r="C42" s="3">
        <f>+SUM(C43:C50)</f>
        <v>15028000</v>
      </c>
      <c r="D42" s="3">
        <f>+SUM(D43:D50)</f>
        <v>88057640</v>
      </c>
      <c r="E42" s="3">
        <f>+SUM(E43:E50)</f>
        <v>54170061.850000009</v>
      </c>
      <c r="F42" s="28">
        <f t="shared" si="2"/>
        <v>0.61516595096121141</v>
      </c>
    </row>
    <row r="43" spans="2:6" x14ac:dyDescent="0.25">
      <c r="B43" s="13" t="s">
        <v>14</v>
      </c>
      <c r="C43" s="14">
        <v>777000</v>
      </c>
      <c r="D43" s="14">
        <v>29608850</v>
      </c>
      <c r="E43" s="14">
        <v>20254540.25</v>
      </c>
      <c r="F43" s="35">
        <f t="shared" si="2"/>
        <v>0.68407048061643727</v>
      </c>
    </row>
    <row r="44" spans="2:6" x14ac:dyDescent="0.25">
      <c r="B44" s="15" t="s">
        <v>15</v>
      </c>
      <c r="C44" s="16">
        <v>0</v>
      </c>
      <c r="D44" s="16">
        <v>2224937</v>
      </c>
      <c r="E44" s="16">
        <v>2016366.03</v>
      </c>
      <c r="F44" s="36">
        <f t="shared" si="2"/>
        <v>0.90625758392260092</v>
      </c>
    </row>
    <row r="45" spans="2:6" x14ac:dyDescent="0.25">
      <c r="B45" s="15" t="s">
        <v>16</v>
      </c>
      <c r="C45" s="16">
        <v>0</v>
      </c>
      <c r="D45" s="16">
        <v>736434</v>
      </c>
      <c r="E45" s="16">
        <v>203139.45</v>
      </c>
      <c r="F45" s="36">
        <f t="shared" si="2"/>
        <v>0.27584203065040452</v>
      </c>
    </row>
    <row r="46" spans="2:6" x14ac:dyDescent="0.25">
      <c r="B46" s="15" t="s">
        <v>17</v>
      </c>
      <c r="C46" s="16">
        <v>0</v>
      </c>
      <c r="D46" s="16">
        <v>6358442</v>
      </c>
      <c r="E46" s="16">
        <v>1716373</v>
      </c>
      <c r="F46" s="36">
        <f t="shared" si="2"/>
        <v>0.26993609440803268</v>
      </c>
    </row>
    <row r="47" spans="2:6" x14ac:dyDescent="0.25">
      <c r="B47" s="15" t="s">
        <v>18</v>
      </c>
      <c r="C47" s="16">
        <v>0</v>
      </c>
      <c r="D47" s="16">
        <v>65962</v>
      </c>
      <c r="E47" s="16">
        <v>65793</v>
      </c>
      <c r="F47" s="36">
        <f t="shared" si="2"/>
        <v>0.99743791880173438</v>
      </c>
    </row>
    <row r="48" spans="2:6" x14ac:dyDescent="0.25">
      <c r="B48" s="15" t="s">
        <v>19</v>
      </c>
      <c r="C48" s="16">
        <v>0</v>
      </c>
      <c r="D48" s="16">
        <v>3988501</v>
      </c>
      <c r="E48" s="16">
        <v>2434280</v>
      </c>
      <c r="F48" s="36">
        <f t="shared" si="2"/>
        <v>0.61032453044389356</v>
      </c>
    </row>
    <row r="49" spans="2:6" x14ac:dyDescent="0.25">
      <c r="B49" s="15" t="s">
        <v>21</v>
      </c>
      <c r="C49" s="16">
        <v>2830000</v>
      </c>
      <c r="D49" s="16">
        <v>19532602</v>
      </c>
      <c r="E49" s="16">
        <v>12123587.070000002</v>
      </c>
      <c r="F49" s="36">
        <f t="shared" si="2"/>
        <v>0.62068469269992821</v>
      </c>
    </row>
    <row r="50" spans="2:6" x14ac:dyDescent="0.25">
      <c r="B50" s="15" t="s">
        <v>22</v>
      </c>
      <c r="C50" s="16">
        <v>11421000</v>
      </c>
      <c r="D50" s="16">
        <v>25541912</v>
      </c>
      <c r="E50" s="16">
        <v>15355983.050000001</v>
      </c>
      <c r="F50" s="36">
        <f t="shared" si="2"/>
        <v>0.60120726474979636</v>
      </c>
    </row>
    <row r="51" spans="2:6" x14ac:dyDescent="0.25">
      <c r="B51" s="2" t="s">
        <v>5</v>
      </c>
      <c r="C51" s="3">
        <f>+SUM(C52:C63)</f>
        <v>867775375</v>
      </c>
      <c r="D51" s="3">
        <f t="shared" ref="D51:E51" si="4">+SUM(D52:D63)</f>
        <v>356336138</v>
      </c>
      <c r="E51" s="3">
        <f t="shared" si="4"/>
        <v>45515936.54999999</v>
      </c>
      <c r="F51" s="28">
        <f t="shared" si="2"/>
        <v>0.12773314771122088</v>
      </c>
    </row>
    <row r="52" spans="2:6" x14ac:dyDescent="0.25">
      <c r="B52" s="13" t="s">
        <v>14</v>
      </c>
      <c r="C52" s="14">
        <v>28635690</v>
      </c>
      <c r="D52" s="14">
        <v>853116</v>
      </c>
      <c r="E52" s="14">
        <v>37191.18</v>
      </c>
      <c r="F52" s="35">
        <f t="shared" si="2"/>
        <v>4.3594517041058892E-2</v>
      </c>
    </row>
    <row r="53" spans="2:6" x14ac:dyDescent="0.25">
      <c r="B53" s="15" t="s">
        <v>15</v>
      </c>
      <c r="C53" s="16">
        <v>30990690</v>
      </c>
      <c r="D53" s="16">
        <v>23354180</v>
      </c>
      <c r="E53" s="16">
        <v>2812078.87</v>
      </c>
      <c r="F53" s="36">
        <f t="shared" si="2"/>
        <v>0.12041008804419595</v>
      </c>
    </row>
    <row r="54" spans="2:6" x14ac:dyDescent="0.25">
      <c r="B54" s="15" t="s">
        <v>16</v>
      </c>
      <c r="C54" s="16">
        <v>25000000</v>
      </c>
      <c r="D54" s="16">
        <v>6518028</v>
      </c>
      <c r="E54" s="16">
        <v>128129.73</v>
      </c>
      <c r="F54" s="36">
        <f t="shared" si="2"/>
        <v>1.9657744643011659E-2</v>
      </c>
    </row>
    <row r="55" spans="2:6" x14ac:dyDescent="0.25">
      <c r="B55" s="15" t="s">
        <v>17</v>
      </c>
      <c r="C55" s="16">
        <v>25000000</v>
      </c>
      <c r="D55" s="16">
        <v>0</v>
      </c>
      <c r="E55" s="16">
        <v>0</v>
      </c>
      <c r="F55" s="36" t="str">
        <f t="shared" si="2"/>
        <v>0%</v>
      </c>
    </row>
    <row r="56" spans="2:6" x14ac:dyDescent="0.25">
      <c r="B56" s="15" t="s">
        <v>18</v>
      </c>
      <c r="C56" s="16">
        <v>15000000</v>
      </c>
      <c r="D56" s="16">
        <v>18746784</v>
      </c>
      <c r="E56" s="16">
        <v>57584</v>
      </c>
      <c r="F56" s="36">
        <f t="shared" si="2"/>
        <v>3.0716735201088358E-3</v>
      </c>
    </row>
    <row r="57" spans="2:6" x14ac:dyDescent="0.25">
      <c r="B57" s="15" t="s">
        <v>19</v>
      </c>
      <c r="C57" s="16">
        <v>25000000</v>
      </c>
      <c r="D57" s="16">
        <v>32897795</v>
      </c>
      <c r="E57" s="16">
        <v>1563.92</v>
      </c>
      <c r="F57" s="36">
        <f t="shared" si="2"/>
        <v>4.7538748417637114E-5</v>
      </c>
    </row>
    <row r="58" spans="2:6" x14ac:dyDescent="0.25">
      <c r="B58" s="15" t="s">
        <v>20</v>
      </c>
      <c r="C58" s="16">
        <v>0</v>
      </c>
      <c r="D58" s="16">
        <v>18960827</v>
      </c>
      <c r="E58" s="16">
        <v>5837107.2999999989</v>
      </c>
      <c r="F58" s="36">
        <f t="shared" si="2"/>
        <v>0.30785088118782999</v>
      </c>
    </row>
    <row r="59" spans="2:6" x14ac:dyDescent="0.25">
      <c r="B59" s="15" t="s">
        <v>23</v>
      </c>
      <c r="C59" s="16">
        <v>0</v>
      </c>
      <c r="D59" s="16">
        <v>405092</v>
      </c>
      <c r="E59" s="16">
        <v>86998.6</v>
      </c>
      <c r="F59" s="36">
        <f t="shared" si="2"/>
        <v>0.21476257245267744</v>
      </c>
    </row>
    <row r="60" spans="2:6" x14ac:dyDescent="0.25">
      <c r="B60" s="15" t="s">
        <v>24</v>
      </c>
      <c r="C60" s="16">
        <v>0</v>
      </c>
      <c r="D60" s="16">
        <v>284181</v>
      </c>
      <c r="E60" s="16">
        <v>129260</v>
      </c>
      <c r="F60" s="36">
        <f t="shared" si="2"/>
        <v>0.4548509576643055</v>
      </c>
    </row>
    <row r="61" spans="2:6" x14ac:dyDescent="0.25">
      <c r="B61" s="15" t="s">
        <v>25</v>
      </c>
      <c r="C61" s="16">
        <v>10000000</v>
      </c>
      <c r="D61" s="16">
        <v>10512030</v>
      </c>
      <c r="E61" s="16">
        <v>270321.31</v>
      </c>
      <c r="F61" s="36">
        <f t="shared" si="2"/>
        <v>2.5715424137868707E-2</v>
      </c>
    </row>
    <row r="62" spans="2:6" x14ac:dyDescent="0.25">
      <c r="B62" s="15" t="s">
        <v>21</v>
      </c>
      <c r="C62" s="16">
        <v>0</v>
      </c>
      <c r="D62" s="16">
        <v>4963201</v>
      </c>
      <c r="E62" s="16">
        <v>1043284.0900000001</v>
      </c>
      <c r="F62" s="36">
        <f t="shared" si="2"/>
        <v>0.21020387649019254</v>
      </c>
    </row>
    <row r="63" spans="2:6" x14ac:dyDescent="0.25">
      <c r="B63" s="15" t="s">
        <v>22</v>
      </c>
      <c r="C63" s="16">
        <v>708148995</v>
      </c>
      <c r="D63" s="16">
        <v>238840904</v>
      </c>
      <c r="E63" s="16">
        <v>35112417.54999999</v>
      </c>
      <c r="F63" s="36">
        <f t="shared" si="2"/>
        <v>0.14701174280432294</v>
      </c>
    </row>
    <row r="64" spans="2:6" x14ac:dyDescent="0.25">
      <c r="B64" s="4" t="s">
        <v>8</v>
      </c>
      <c r="C64" s="5">
        <f>+C51+C42+C36+C23+C19+C6</f>
        <v>3462390947</v>
      </c>
      <c r="D64" s="5">
        <f>+D51+D42+D36+D23+D19+D6</f>
        <v>5061724602</v>
      </c>
      <c r="E64" s="5">
        <f>+E51+E42+E36+E23+E19+E6</f>
        <v>1674537957.4599996</v>
      </c>
      <c r="F64" s="7">
        <f t="shared" ref="F64" si="5">E64/D64</f>
        <v>0.33082360047766179</v>
      </c>
    </row>
    <row r="65" spans="2:5" x14ac:dyDescent="0.25">
      <c r="B65" s="1" t="s">
        <v>27</v>
      </c>
      <c r="C65" s="11"/>
      <c r="D65" s="11"/>
      <c r="E65" s="11"/>
    </row>
  </sheetData>
  <mergeCells count="1">
    <mergeCell ref="B2:F2"/>
  </mergeCells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5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2" max="2" width="71.5703125" customWidth="1"/>
    <col min="5" max="5" width="14.7109375" customWidth="1"/>
    <col min="6" max="6" width="11.85546875" bestFit="1" customWidth="1"/>
  </cols>
  <sheetData>
    <row r="2" spans="2:6" ht="52.5" customHeight="1" x14ac:dyDescent="0.25">
      <c r="B2" s="63" t="s">
        <v>28</v>
      </c>
      <c r="C2" s="63"/>
      <c r="D2" s="63"/>
      <c r="E2" s="63"/>
      <c r="F2" s="63"/>
    </row>
    <row r="5" spans="2:6" ht="38.25" x14ac:dyDescent="0.25">
      <c r="B5" s="8" t="s">
        <v>9</v>
      </c>
      <c r="C5" s="8" t="s">
        <v>6</v>
      </c>
      <c r="D5" s="8" t="s">
        <v>7</v>
      </c>
      <c r="E5" s="12" t="s">
        <v>26</v>
      </c>
      <c r="F5" s="12" t="s">
        <v>10</v>
      </c>
    </row>
    <row r="6" spans="2:6" x14ac:dyDescent="0.25">
      <c r="B6" s="2" t="s">
        <v>0</v>
      </c>
      <c r="C6" s="3">
        <f>SUM(C7:C11)</f>
        <v>200000</v>
      </c>
      <c r="D6" s="3">
        <f t="shared" ref="D6:E6" si="0">SUM(D7:D11)</f>
        <v>1964730</v>
      </c>
      <c r="E6" s="3">
        <f t="shared" si="0"/>
        <v>517608.6</v>
      </c>
      <c r="F6" s="28">
        <f t="shared" ref="F6:F12" si="1">IF(E6=0,"0.0%",E6/D6)</f>
        <v>0.26345024507184189</v>
      </c>
    </row>
    <row r="7" spans="2:6" x14ac:dyDescent="0.25">
      <c r="B7" s="38" t="s">
        <v>14</v>
      </c>
      <c r="C7" s="14">
        <v>0</v>
      </c>
      <c r="D7" s="14">
        <v>42485</v>
      </c>
      <c r="E7" s="14">
        <v>0</v>
      </c>
      <c r="F7" s="52" t="str">
        <f t="shared" si="1"/>
        <v>0.0%</v>
      </c>
    </row>
    <row r="8" spans="2:6" x14ac:dyDescent="0.25">
      <c r="B8" s="51" t="s">
        <v>15</v>
      </c>
      <c r="C8" s="42">
        <v>0</v>
      </c>
      <c r="D8" s="42">
        <v>212597</v>
      </c>
      <c r="E8" s="42">
        <v>62800</v>
      </c>
      <c r="F8" s="53">
        <f t="shared" si="1"/>
        <v>0.29539457283028453</v>
      </c>
    </row>
    <row r="9" spans="2:6" x14ac:dyDescent="0.25">
      <c r="B9" s="43" t="s">
        <v>23</v>
      </c>
      <c r="C9" s="16">
        <v>0</v>
      </c>
      <c r="D9" s="16">
        <v>650000</v>
      </c>
      <c r="E9" s="16">
        <v>170982</v>
      </c>
      <c r="F9" s="53">
        <f t="shared" si="1"/>
        <v>0.26304923076923076</v>
      </c>
    </row>
    <row r="10" spans="2:6" x14ac:dyDescent="0.25">
      <c r="B10" s="43" t="s">
        <v>21</v>
      </c>
      <c r="C10" s="16">
        <v>0</v>
      </c>
      <c r="D10" s="16">
        <v>0</v>
      </c>
      <c r="E10" s="16">
        <v>0</v>
      </c>
      <c r="F10" s="53" t="str">
        <f t="shared" si="1"/>
        <v>0.0%</v>
      </c>
    </row>
    <row r="11" spans="2:6" x14ac:dyDescent="0.25">
      <c r="B11" s="44" t="s">
        <v>22</v>
      </c>
      <c r="C11" s="18">
        <v>200000</v>
      </c>
      <c r="D11" s="18">
        <v>1059648</v>
      </c>
      <c r="E11" s="18">
        <v>283826.59999999998</v>
      </c>
      <c r="F11" s="54">
        <f t="shared" si="1"/>
        <v>0.26784988977471763</v>
      </c>
    </row>
    <row r="12" spans="2:6" x14ac:dyDescent="0.25">
      <c r="B12" s="2" t="s">
        <v>1</v>
      </c>
      <c r="C12" s="3">
        <f>SUM(C13:C14)</f>
        <v>850000</v>
      </c>
      <c r="D12" s="3">
        <f t="shared" ref="D12:E12" si="2">SUM(D13:D14)</f>
        <v>850000</v>
      </c>
      <c r="E12" s="3">
        <f t="shared" si="2"/>
        <v>0</v>
      </c>
      <c r="F12" s="28" t="str">
        <f t="shared" si="1"/>
        <v>0.0%</v>
      </c>
    </row>
    <row r="13" spans="2:6" x14ac:dyDescent="0.25">
      <c r="B13" s="38" t="s">
        <v>21</v>
      </c>
      <c r="C13" s="14">
        <v>850000</v>
      </c>
      <c r="D13" s="14">
        <v>0</v>
      </c>
      <c r="E13" s="14">
        <v>0</v>
      </c>
      <c r="F13" s="52" t="str">
        <f>IF(E13=0,"0.0%",E13/D13)</f>
        <v>0.0%</v>
      </c>
    </row>
    <row r="14" spans="2:6" x14ac:dyDescent="0.25">
      <c r="B14" s="44" t="s">
        <v>22</v>
      </c>
      <c r="C14" s="18">
        <v>0</v>
      </c>
      <c r="D14" s="18">
        <v>850000</v>
      </c>
      <c r="E14" s="18">
        <v>0</v>
      </c>
      <c r="F14" s="54" t="str">
        <f t="shared" ref="F14:F44" si="3">IF(E14=0,"0.0%",E14/D14)</f>
        <v>0.0%</v>
      </c>
    </row>
    <row r="15" spans="2:6" x14ac:dyDescent="0.25">
      <c r="B15" s="2" t="s">
        <v>2</v>
      </c>
      <c r="C15" s="3">
        <f>+SUM(C16:C27)</f>
        <v>60526363</v>
      </c>
      <c r="D15" s="3">
        <f t="shared" ref="D15:E15" si="4">+SUM(D16:D27)</f>
        <v>270936757</v>
      </c>
      <c r="E15" s="3">
        <f t="shared" si="4"/>
        <v>68680692.270000011</v>
      </c>
      <c r="F15" s="28">
        <f t="shared" si="3"/>
        <v>0.25349344633220072</v>
      </c>
    </row>
    <row r="16" spans="2:6" x14ac:dyDescent="0.25">
      <c r="B16" s="13" t="s">
        <v>14</v>
      </c>
      <c r="C16" s="14">
        <v>6360</v>
      </c>
      <c r="D16" s="14">
        <v>3110358</v>
      </c>
      <c r="E16" s="14">
        <v>636949.56999999983</v>
      </c>
      <c r="F16" s="52">
        <f t="shared" si="3"/>
        <v>0.20478336255826493</v>
      </c>
    </row>
    <row r="17" spans="2:6" x14ac:dyDescent="0.25">
      <c r="B17" s="15" t="s">
        <v>15</v>
      </c>
      <c r="C17" s="16">
        <v>7950</v>
      </c>
      <c r="D17" s="16">
        <v>7391157</v>
      </c>
      <c r="E17" s="16">
        <v>1042100.46</v>
      </c>
      <c r="F17" s="53">
        <f t="shared" si="3"/>
        <v>0.14099287296968527</v>
      </c>
    </row>
    <row r="18" spans="2:6" x14ac:dyDescent="0.25">
      <c r="B18" s="15" t="s">
        <v>16</v>
      </c>
      <c r="C18" s="16">
        <v>4770</v>
      </c>
      <c r="D18" s="16">
        <v>6076272</v>
      </c>
      <c r="E18" s="16">
        <v>425376.84</v>
      </c>
      <c r="F18" s="53">
        <f t="shared" si="3"/>
        <v>7.0006220919669168E-2</v>
      </c>
    </row>
    <row r="19" spans="2:6" x14ac:dyDescent="0.25">
      <c r="B19" s="15" t="s">
        <v>17</v>
      </c>
      <c r="C19" s="16">
        <v>6360</v>
      </c>
      <c r="D19" s="16">
        <v>1606721</v>
      </c>
      <c r="E19" s="16">
        <v>349722.12</v>
      </c>
      <c r="F19" s="53">
        <f t="shared" si="3"/>
        <v>0.21766200852543782</v>
      </c>
    </row>
    <row r="20" spans="2:6" x14ac:dyDescent="0.25">
      <c r="B20" s="15" t="s">
        <v>18</v>
      </c>
      <c r="C20" s="16">
        <v>4770</v>
      </c>
      <c r="D20" s="16">
        <v>2988175</v>
      </c>
      <c r="E20" s="16">
        <v>486660.49</v>
      </c>
      <c r="F20" s="53">
        <f t="shared" si="3"/>
        <v>0.16286211148945426</v>
      </c>
    </row>
    <row r="21" spans="2:6" x14ac:dyDescent="0.25">
      <c r="B21" s="15" t="s">
        <v>19</v>
      </c>
      <c r="C21" s="16">
        <v>4770</v>
      </c>
      <c r="D21" s="16">
        <v>1159321</v>
      </c>
      <c r="E21" s="16">
        <v>200430.47999999998</v>
      </c>
      <c r="F21" s="53">
        <f t="shared" si="3"/>
        <v>0.17288609453292056</v>
      </c>
    </row>
    <row r="22" spans="2:6" x14ac:dyDescent="0.25">
      <c r="B22" s="15" t="s">
        <v>20</v>
      </c>
      <c r="C22" s="16">
        <v>5830</v>
      </c>
      <c r="D22" s="16">
        <v>688780</v>
      </c>
      <c r="E22" s="16">
        <v>7350</v>
      </c>
      <c r="F22" s="53">
        <f t="shared" si="3"/>
        <v>1.0671041551729144E-2</v>
      </c>
    </row>
    <row r="23" spans="2:6" x14ac:dyDescent="0.25">
      <c r="B23" s="15" t="s">
        <v>23</v>
      </c>
      <c r="C23" s="16">
        <v>0</v>
      </c>
      <c r="D23" s="16">
        <v>997678</v>
      </c>
      <c r="E23" s="16">
        <v>198133.34</v>
      </c>
      <c r="F23" s="53">
        <f t="shared" si="3"/>
        <v>0.19859447637414074</v>
      </c>
    </row>
    <row r="24" spans="2:6" x14ac:dyDescent="0.25">
      <c r="B24" s="15" t="s">
        <v>24</v>
      </c>
      <c r="C24" s="16">
        <v>1590</v>
      </c>
      <c r="D24" s="16">
        <v>575468</v>
      </c>
      <c r="E24" s="16">
        <v>205882</v>
      </c>
      <c r="F24" s="53">
        <f t="shared" si="3"/>
        <v>0.35776446301097542</v>
      </c>
    </row>
    <row r="25" spans="2:6" x14ac:dyDescent="0.25">
      <c r="B25" s="15" t="s">
        <v>25</v>
      </c>
      <c r="C25" s="16">
        <v>3180</v>
      </c>
      <c r="D25" s="16">
        <v>135480</v>
      </c>
      <c r="E25" s="16">
        <v>39867.17</v>
      </c>
      <c r="F25" s="53">
        <f t="shared" si="3"/>
        <v>0.29426609093593148</v>
      </c>
    </row>
    <row r="26" spans="2:6" x14ac:dyDescent="0.25">
      <c r="B26" s="15" t="s">
        <v>21</v>
      </c>
      <c r="C26" s="16">
        <v>14832993</v>
      </c>
      <c r="D26" s="16">
        <v>70041203</v>
      </c>
      <c r="E26" s="16">
        <v>25224653.429999996</v>
      </c>
      <c r="F26" s="53">
        <f t="shared" si="3"/>
        <v>0.36014020818574455</v>
      </c>
    </row>
    <row r="27" spans="2:6" x14ac:dyDescent="0.25">
      <c r="B27" s="17" t="s">
        <v>22</v>
      </c>
      <c r="C27" s="18">
        <v>45647790</v>
      </c>
      <c r="D27" s="18">
        <v>176166144</v>
      </c>
      <c r="E27" s="18">
        <v>39863566.37000002</v>
      </c>
      <c r="F27" s="54">
        <f t="shared" si="3"/>
        <v>0.22628392416876661</v>
      </c>
    </row>
    <row r="28" spans="2:6" hidden="1" x14ac:dyDescent="0.25">
      <c r="B28" s="2" t="s">
        <v>3</v>
      </c>
      <c r="C28" s="3">
        <f>+C29</f>
        <v>0</v>
      </c>
      <c r="D28" s="3">
        <f t="shared" ref="D28:E28" si="5">+D29</f>
        <v>0</v>
      </c>
      <c r="E28" s="3">
        <f t="shared" si="5"/>
        <v>0</v>
      </c>
      <c r="F28" s="28" t="str">
        <f t="shared" si="3"/>
        <v>0.0%</v>
      </c>
    </row>
    <row r="29" spans="2:6" hidden="1" x14ac:dyDescent="0.25">
      <c r="B29" s="13"/>
      <c r="C29" s="14"/>
      <c r="D29" s="14"/>
      <c r="E29" s="14"/>
      <c r="F29" s="52" t="str">
        <f t="shared" si="3"/>
        <v>0.0%</v>
      </c>
    </row>
    <row r="30" spans="2:6" x14ac:dyDescent="0.25">
      <c r="B30" s="2" t="s">
        <v>4</v>
      </c>
      <c r="C30" s="3">
        <f>+SUM(C31:C32)</f>
        <v>2908783</v>
      </c>
      <c r="D30" s="3">
        <f>+SUM(D31:D32)</f>
        <v>3279428</v>
      </c>
      <c r="E30" s="3">
        <f>+SUM(E31:E32)</f>
        <v>274793.83999999997</v>
      </c>
      <c r="F30" s="28">
        <f t="shared" si="3"/>
        <v>8.3793222476602619E-2</v>
      </c>
    </row>
    <row r="31" spans="2:6" x14ac:dyDescent="0.25">
      <c r="B31" s="13" t="s">
        <v>21</v>
      </c>
      <c r="C31" s="14">
        <v>2615453</v>
      </c>
      <c r="D31" s="14">
        <v>3158353</v>
      </c>
      <c r="E31" s="14">
        <v>227127</v>
      </c>
      <c r="F31" s="52">
        <f t="shared" si="3"/>
        <v>7.1913114208576434E-2</v>
      </c>
    </row>
    <row r="32" spans="2:6" x14ac:dyDescent="0.25">
      <c r="B32" s="41" t="s">
        <v>22</v>
      </c>
      <c r="C32" s="42">
        <v>293330</v>
      </c>
      <c r="D32" s="42">
        <v>121075</v>
      </c>
      <c r="E32" s="42">
        <v>47666.84</v>
      </c>
      <c r="F32" s="53">
        <f t="shared" si="3"/>
        <v>0.39369679950443937</v>
      </c>
    </row>
    <row r="33" spans="2:6" x14ac:dyDescent="0.25">
      <c r="B33" s="2" t="s">
        <v>5</v>
      </c>
      <c r="C33" s="3">
        <f>+SUM(C34:C43)</f>
        <v>3283023</v>
      </c>
      <c r="D33" s="3">
        <f>+SUM(D34:D43)</f>
        <v>11813698</v>
      </c>
      <c r="E33" s="3">
        <f>+SUM(E34:E43)</f>
        <v>1150673.73</v>
      </c>
      <c r="F33" s="28">
        <f t="shared" si="3"/>
        <v>9.7401654418455594E-2</v>
      </c>
    </row>
    <row r="34" spans="2:6" x14ac:dyDescent="0.25">
      <c r="B34" s="13" t="s">
        <v>14</v>
      </c>
      <c r="C34" s="14">
        <v>0</v>
      </c>
      <c r="D34" s="14">
        <v>320</v>
      </c>
      <c r="E34" s="14">
        <v>320</v>
      </c>
      <c r="F34" s="52">
        <f t="shared" si="3"/>
        <v>1</v>
      </c>
    </row>
    <row r="35" spans="2:6" x14ac:dyDescent="0.25">
      <c r="B35" s="41" t="s">
        <v>15</v>
      </c>
      <c r="C35" s="42">
        <v>0</v>
      </c>
      <c r="D35" s="42">
        <v>16460</v>
      </c>
      <c r="E35" s="42">
        <v>9460</v>
      </c>
      <c r="F35" s="53">
        <f t="shared" si="3"/>
        <v>0.57472660996354796</v>
      </c>
    </row>
    <row r="36" spans="2:6" x14ac:dyDescent="0.25">
      <c r="B36" s="41" t="s">
        <v>16</v>
      </c>
      <c r="C36" s="42">
        <v>0</v>
      </c>
      <c r="D36" s="42">
        <v>7390</v>
      </c>
      <c r="E36" s="42">
        <v>3790</v>
      </c>
      <c r="F36" s="53">
        <f t="shared" si="3"/>
        <v>0.51285520974289578</v>
      </c>
    </row>
    <row r="37" spans="2:6" x14ac:dyDescent="0.25">
      <c r="B37" s="41" t="s">
        <v>18</v>
      </c>
      <c r="C37" s="42">
        <v>0</v>
      </c>
      <c r="D37" s="42">
        <v>8000</v>
      </c>
      <c r="E37" s="42">
        <v>0</v>
      </c>
      <c r="F37" s="53" t="str">
        <f t="shared" si="3"/>
        <v>0.0%</v>
      </c>
    </row>
    <row r="38" spans="2:6" x14ac:dyDescent="0.25">
      <c r="B38" s="41" t="s">
        <v>19</v>
      </c>
      <c r="C38" s="42">
        <v>0</v>
      </c>
      <c r="D38" s="42">
        <v>32250</v>
      </c>
      <c r="E38" s="42">
        <v>0</v>
      </c>
      <c r="F38" s="53" t="str">
        <f t="shared" si="3"/>
        <v>0.0%</v>
      </c>
    </row>
    <row r="39" spans="2:6" x14ac:dyDescent="0.25">
      <c r="B39" s="41" t="s">
        <v>20</v>
      </c>
      <c r="C39" s="42">
        <v>0</v>
      </c>
      <c r="D39" s="42">
        <v>30000</v>
      </c>
      <c r="E39" s="42">
        <v>0</v>
      </c>
      <c r="F39" s="53" t="str">
        <f t="shared" si="3"/>
        <v>0.0%</v>
      </c>
    </row>
    <row r="40" spans="2:6" x14ac:dyDescent="0.25">
      <c r="B40" s="41" t="s">
        <v>23</v>
      </c>
      <c r="C40" s="42">
        <v>0</v>
      </c>
      <c r="D40" s="42">
        <v>276100</v>
      </c>
      <c r="E40" s="42">
        <v>24000</v>
      </c>
      <c r="F40" s="53">
        <f t="shared" si="3"/>
        <v>8.6925027164070995E-2</v>
      </c>
    </row>
    <row r="41" spans="2:6" x14ac:dyDescent="0.25">
      <c r="B41" s="41" t="s">
        <v>24</v>
      </c>
      <c r="C41" s="42">
        <v>0</v>
      </c>
      <c r="D41" s="42">
        <v>9000</v>
      </c>
      <c r="E41" s="42">
        <v>0</v>
      </c>
      <c r="F41" s="53" t="str">
        <f t="shared" si="3"/>
        <v>0.0%</v>
      </c>
    </row>
    <row r="42" spans="2:6" x14ac:dyDescent="0.25">
      <c r="B42" s="15" t="s">
        <v>21</v>
      </c>
      <c r="C42" s="16">
        <v>3010683</v>
      </c>
      <c r="D42" s="16">
        <v>4900559</v>
      </c>
      <c r="E42" s="16">
        <v>395666.25</v>
      </c>
      <c r="F42" s="53">
        <f t="shared" si="3"/>
        <v>8.0739003448382113E-2</v>
      </c>
    </row>
    <row r="43" spans="2:6" x14ac:dyDescent="0.25">
      <c r="B43" s="15" t="s">
        <v>22</v>
      </c>
      <c r="C43" s="16">
        <v>272340</v>
      </c>
      <c r="D43" s="16">
        <v>6533619</v>
      </c>
      <c r="E43" s="16">
        <v>717437.4800000001</v>
      </c>
      <c r="F43" s="53">
        <f t="shared" si="3"/>
        <v>0.10980705792608968</v>
      </c>
    </row>
    <row r="44" spans="2:6" x14ac:dyDescent="0.25">
      <c r="B44" s="4" t="s">
        <v>8</v>
      </c>
      <c r="C44" s="5">
        <f>+C33+C30+C28+C15+C12+C6</f>
        <v>67768169</v>
      </c>
      <c r="D44" s="5">
        <f>+D33+D30+D28+D15+D12+D6</f>
        <v>288844613</v>
      </c>
      <c r="E44" s="5">
        <f>+E33+E30+E28+E15+E12+E6</f>
        <v>70623768.439999998</v>
      </c>
      <c r="F44" s="32">
        <f t="shared" si="3"/>
        <v>0.2445043641509769</v>
      </c>
    </row>
    <row r="45" spans="2:6" x14ac:dyDescent="0.25">
      <c r="B45" s="1" t="s">
        <v>27</v>
      </c>
    </row>
  </sheetData>
  <mergeCells count="1">
    <mergeCell ref="B2:F2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1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2" max="2" width="68.140625" customWidth="1"/>
    <col min="3" max="4" width="12.7109375" bestFit="1" customWidth="1"/>
    <col min="5" max="5" width="14.7109375" customWidth="1"/>
  </cols>
  <sheetData>
    <row r="2" spans="2:6" ht="70.5" customHeight="1" x14ac:dyDescent="0.25">
      <c r="B2" s="63" t="s">
        <v>28</v>
      </c>
      <c r="C2" s="63"/>
      <c r="D2" s="63"/>
      <c r="E2" s="63"/>
      <c r="F2" s="63"/>
    </row>
    <row r="5" spans="2:6" ht="38.25" x14ac:dyDescent="0.25">
      <c r="B5" s="8" t="s">
        <v>9</v>
      </c>
      <c r="C5" s="8" t="s">
        <v>6</v>
      </c>
      <c r="D5" s="8" t="s">
        <v>7</v>
      </c>
      <c r="E5" s="12" t="s">
        <v>26</v>
      </c>
      <c r="F5" s="12" t="s">
        <v>10</v>
      </c>
    </row>
    <row r="6" spans="2:6" hidden="1" x14ac:dyDescent="0.25">
      <c r="B6" s="2" t="s">
        <v>3</v>
      </c>
      <c r="C6" s="3">
        <f>+C7</f>
        <v>0</v>
      </c>
      <c r="D6" s="3">
        <f t="shared" ref="D6:E6" si="0">+D7</f>
        <v>0</v>
      </c>
      <c r="E6" s="3">
        <f t="shared" si="0"/>
        <v>0</v>
      </c>
      <c r="F6" s="6" t="e">
        <f>E6/D6</f>
        <v>#DIV/0!</v>
      </c>
    </row>
    <row r="7" spans="2:6" hidden="1" x14ac:dyDescent="0.25">
      <c r="B7" s="13"/>
      <c r="C7" s="14"/>
      <c r="D7" s="14"/>
      <c r="E7" s="14"/>
      <c r="F7" s="39" t="e">
        <f>E7/D7</f>
        <v>#DIV/0!</v>
      </c>
    </row>
    <row r="8" spans="2:6" x14ac:dyDescent="0.25">
      <c r="B8" s="2" t="s">
        <v>5</v>
      </c>
      <c r="C8" s="3">
        <f>+SUM(C9:C9)</f>
        <v>0</v>
      </c>
      <c r="D8" s="3">
        <f>+SUM(D9:D9)</f>
        <v>3166225</v>
      </c>
      <c r="E8" s="3">
        <f>+SUM(E9:E9)</f>
        <v>1964186.1199999999</v>
      </c>
      <c r="F8" s="28">
        <f t="shared" ref="F8:F10" si="1">IF(E8=0,"0.0%",E8/D8)</f>
        <v>0.62035582436497716</v>
      </c>
    </row>
    <row r="9" spans="2:6" x14ac:dyDescent="0.25">
      <c r="B9" s="13" t="s">
        <v>22</v>
      </c>
      <c r="C9" s="14">
        <v>0</v>
      </c>
      <c r="D9" s="14">
        <v>3166225</v>
      </c>
      <c r="E9" s="14">
        <v>1964186.1199999999</v>
      </c>
      <c r="F9" s="55">
        <f t="shared" si="1"/>
        <v>0.62035582436497716</v>
      </c>
    </row>
    <row r="10" spans="2:6" x14ac:dyDescent="0.25">
      <c r="B10" s="4" t="s">
        <v>8</v>
      </c>
      <c r="C10" s="5">
        <f>+C8+C6</f>
        <v>0</v>
      </c>
      <c r="D10" s="5">
        <f t="shared" ref="D10:E10" si="2">+D8+D6</f>
        <v>3166225</v>
      </c>
      <c r="E10" s="5">
        <f t="shared" si="2"/>
        <v>1964186.1199999999</v>
      </c>
      <c r="F10" s="32">
        <f t="shared" si="1"/>
        <v>0.62035582436497716</v>
      </c>
    </row>
    <row r="11" spans="2:6" x14ac:dyDescent="0.25">
      <c r="B11" s="1" t="s">
        <v>27</v>
      </c>
    </row>
  </sheetData>
  <mergeCells count="1">
    <mergeCell ref="B2:F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4"/>
  <sheetViews>
    <sheetView showGridLines="0" tabSelected="1" zoomScaleNormal="100" workbookViewId="0">
      <selection activeCell="B2" sqref="B2:F2"/>
    </sheetView>
  </sheetViews>
  <sheetFormatPr baseColWidth="10" defaultRowHeight="15" x14ac:dyDescent="0.25"/>
  <cols>
    <col min="2" max="2" width="85.28515625" bestFit="1" customWidth="1"/>
    <col min="5" max="5" width="14.7109375" customWidth="1"/>
  </cols>
  <sheetData>
    <row r="2" spans="2:6" ht="60" customHeight="1" x14ac:dyDescent="0.25">
      <c r="B2" s="63" t="s">
        <v>28</v>
      </c>
      <c r="C2" s="63"/>
      <c r="D2" s="63"/>
      <c r="E2" s="63"/>
      <c r="F2" s="63"/>
    </row>
    <row r="5" spans="2:6" ht="38.25" x14ac:dyDescent="0.25">
      <c r="B5" s="8" t="s">
        <v>9</v>
      </c>
      <c r="C5" s="8" t="s">
        <v>6</v>
      </c>
      <c r="D5" s="8" t="s">
        <v>7</v>
      </c>
      <c r="E5" s="12" t="s">
        <v>26</v>
      </c>
      <c r="F5" s="12" t="s">
        <v>10</v>
      </c>
    </row>
    <row r="6" spans="2:6" x14ac:dyDescent="0.25">
      <c r="B6" s="2" t="s">
        <v>0</v>
      </c>
      <c r="C6" s="3">
        <f t="shared" ref="C6:D6" si="0">+C7</f>
        <v>0</v>
      </c>
      <c r="D6" s="3">
        <f t="shared" si="0"/>
        <v>849936</v>
      </c>
      <c r="E6" s="3">
        <f>+E7</f>
        <v>0</v>
      </c>
      <c r="F6" s="28" t="str">
        <f t="shared" ref="F6:F33" si="1">IF(E6=0,"0.0%",E6/D6)</f>
        <v>0.0%</v>
      </c>
    </row>
    <row r="7" spans="2:6" x14ac:dyDescent="0.25">
      <c r="B7" s="26" t="s">
        <v>22</v>
      </c>
      <c r="C7" s="14">
        <v>0</v>
      </c>
      <c r="D7" s="14">
        <v>849936</v>
      </c>
      <c r="E7" s="14">
        <v>0</v>
      </c>
      <c r="F7" s="52" t="str">
        <f t="shared" si="1"/>
        <v>0.0%</v>
      </c>
    </row>
    <row r="8" spans="2:6" x14ac:dyDescent="0.25">
      <c r="B8" s="2" t="s">
        <v>2</v>
      </c>
      <c r="C8" s="3">
        <f>SUM(C9:C19)</f>
        <v>0</v>
      </c>
      <c r="D8" s="3">
        <f>SUM(D9:D19)</f>
        <v>347252449</v>
      </c>
      <c r="E8" s="3">
        <f>SUM(E9:E19)</f>
        <v>79052530.039999992</v>
      </c>
      <c r="F8" s="28">
        <f t="shared" si="1"/>
        <v>0.22765146874457318</v>
      </c>
    </row>
    <row r="9" spans="2:6" x14ac:dyDescent="0.25">
      <c r="B9" s="45" t="s">
        <v>14</v>
      </c>
      <c r="C9" s="16">
        <v>0</v>
      </c>
      <c r="D9" s="16">
        <v>20363292</v>
      </c>
      <c r="E9" s="16">
        <v>2063573.97</v>
      </c>
      <c r="F9" s="53">
        <f t="shared" si="1"/>
        <v>0.10133793543794392</v>
      </c>
    </row>
    <row r="10" spans="2:6" x14ac:dyDescent="0.25">
      <c r="B10" s="45" t="s">
        <v>15</v>
      </c>
      <c r="C10" s="16">
        <v>0</v>
      </c>
      <c r="D10" s="16">
        <v>55539222</v>
      </c>
      <c r="E10" s="16">
        <v>15395408.909999996</v>
      </c>
      <c r="F10" s="53">
        <f t="shared" si="1"/>
        <v>0.27719885795303356</v>
      </c>
    </row>
    <row r="11" spans="2:6" x14ac:dyDescent="0.25">
      <c r="B11" s="45" t="s">
        <v>16</v>
      </c>
      <c r="C11" s="16">
        <v>0</v>
      </c>
      <c r="D11" s="16">
        <v>14450030</v>
      </c>
      <c r="E11" s="16">
        <v>2685412.2</v>
      </c>
      <c r="F11" s="53">
        <f t="shared" si="1"/>
        <v>0.18584128891081889</v>
      </c>
    </row>
    <row r="12" spans="2:6" x14ac:dyDescent="0.25">
      <c r="B12" s="45" t="s">
        <v>17</v>
      </c>
      <c r="C12" s="16">
        <v>0</v>
      </c>
      <c r="D12" s="16">
        <v>186260</v>
      </c>
      <c r="E12" s="16">
        <v>69368.989999999991</v>
      </c>
      <c r="F12" s="53">
        <f t="shared" si="1"/>
        <v>0.37243095672715554</v>
      </c>
    </row>
    <row r="13" spans="2:6" x14ac:dyDescent="0.25">
      <c r="B13" s="45" t="s">
        <v>18</v>
      </c>
      <c r="C13" s="16">
        <v>0</v>
      </c>
      <c r="D13" s="16">
        <v>6298876</v>
      </c>
      <c r="E13" s="16">
        <v>777715.48</v>
      </c>
      <c r="F13" s="53">
        <f t="shared" si="1"/>
        <v>0.1234689300122752</v>
      </c>
    </row>
    <row r="14" spans="2:6" x14ac:dyDescent="0.25">
      <c r="B14" s="45" t="s">
        <v>19</v>
      </c>
      <c r="C14" s="16">
        <v>0</v>
      </c>
      <c r="D14" s="16">
        <v>7186838</v>
      </c>
      <c r="E14" s="16">
        <v>962190.9700000002</v>
      </c>
      <c r="F14" s="53">
        <f t="shared" si="1"/>
        <v>0.13388237914921697</v>
      </c>
    </row>
    <row r="15" spans="2:6" x14ac:dyDescent="0.25">
      <c r="B15" s="45" t="s">
        <v>23</v>
      </c>
      <c r="C15" s="16">
        <v>0</v>
      </c>
      <c r="D15" s="16">
        <v>390455</v>
      </c>
      <c r="E15" s="16">
        <v>199300.86</v>
      </c>
      <c r="F15" s="53">
        <f t="shared" si="1"/>
        <v>0.51043234175513175</v>
      </c>
    </row>
    <row r="16" spans="2:6" x14ac:dyDescent="0.25">
      <c r="B16" s="45" t="s">
        <v>24</v>
      </c>
      <c r="C16" s="16">
        <v>0</v>
      </c>
      <c r="D16" s="16">
        <v>1053349</v>
      </c>
      <c r="E16" s="16">
        <v>301051.15000000002</v>
      </c>
      <c r="F16" s="53">
        <f t="shared" si="1"/>
        <v>0.28580380291812119</v>
      </c>
    </row>
    <row r="17" spans="2:6" x14ac:dyDescent="0.25">
      <c r="B17" s="45" t="s">
        <v>25</v>
      </c>
      <c r="C17" s="16">
        <v>0</v>
      </c>
      <c r="D17" s="16">
        <v>7801631</v>
      </c>
      <c r="E17" s="16">
        <v>1647301.17</v>
      </c>
      <c r="F17" s="53">
        <f t="shared" si="1"/>
        <v>0.21114830604010879</v>
      </c>
    </row>
    <row r="18" spans="2:6" x14ac:dyDescent="0.25">
      <c r="B18" s="45" t="s">
        <v>21</v>
      </c>
      <c r="C18" s="16">
        <v>0</v>
      </c>
      <c r="D18" s="16">
        <v>2338594</v>
      </c>
      <c r="E18" s="16">
        <v>703887.84</v>
      </c>
      <c r="F18" s="53">
        <f t="shared" si="1"/>
        <v>0.30098761905657845</v>
      </c>
    </row>
    <row r="19" spans="2:6" x14ac:dyDescent="0.25">
      <c r="B19" s="45" t="s">
        <v>22</v>
      </c>
      <c r="C19" s="16">
        <v>0</v>
      </c>
      <c r="D19" s="16">
        <v>231643902</v>
      </c>
      <c r="E19" s="16">
        <v>54247318.500000007</v>
      </c>
      <c r="F19" s="53">
        <f t="shared" si="1"/>
        <v>0.23418409909188978</v>
      </c>
    </row>
    <row r="20" spans="2:6" x14ac:dyDescent="0.25">
      <c r="B20" s="2" t="s">
        <v>3</v>
      </c>
      <c r="C20" s="3">
        <f>+C21</f>
        <v>0</v>
      </c>
      <c r="D20" s="3">
        <f t="shared" ref="D20:E20" si="2">+D21</f>
        <v>0</v>
      </c>
      <c r="E20" s="3">
        <f t="shared" si="2"/>
        <v>0</v>
      </c>
      <c r="F20" s="28" t="str">
        <f t="shared" si="1"/>
        <v>0.0%</v>
      </c>
    </row>
    <row r="21" spans="2:6" x14ac:dyDescent="0.25">
      <c r="B21" s="26" t="s">
        <v>15</v>
      </c>
      <c r="C21" s="14">
        <v>0</v>
      </c>
      <c r="D21" s="14">
        <v>0</v>
      </c>
      <c r="E21" s="14">
        <v>0</v>
      </c>
      <c r="F21" s="52" t="str">
        <f t="shared" si="1"/>
        <v>0.0%</v>
      </c>
    </row>
    <row r="22" spans="2:6" x14ac:dyDescent="0.25">
      <c r="B22" s="2" t="s">
        <v>4</v>
      </c>
      <c r="C22" s="3">
        <f>SUM(C23:C24)</f>
        <v>0</v>
      </c>
      <c r="D22" s="3">
        <f t="shared" ref="D22:E22" si="3">SUM(D23:D24)</f>
        <v>191000</v>
      </c>
      <c r="E22" s="3">
        <f t="shared" si="3"/>
        <v>0</v>
      </c>
      <c r="F22" s="28" t="str">
        <f t="shared" ref="F22" si="4">IF(E22=0,"0.0%",E22/D22)</f>
        <v>0.0%</v>
      </c>
    </row>
    <row r="23" spans="2:6" x14ac:dyDescent="0.25">
      <c r="B23" s="45" t="s">
        <v>14</v>
      </c>
      <c r="C23" s="16">
        <v>0</v>
      </c>
      <c r="D23" s="16">
        <v>21000</v>
      </c>
      <c r="E23" s="16">
        <v>0</v>
      </c>
      <c r="F23" s="53" t="str">
        <f t="shared" si="1"/>
        <v>0.0%</v>
      </c>
    </row>
    <row r="24" spans="2:6" x14ac:dyDescent="0.25">
      <c r="B24" s="57" t="s">
        <v>22</v>
      </c>
      <c r="C24" s="58">
        <v>0</v>
      </c>
      <c r="D24" s="58">
        <v>170000</v>
      </c>
      <c r="E24" s="58">
        <v>0</v>
      </c>
      <c r="F24" s="59" t="str">
        <f t="shared" si="1"/>
        <v>0.0%</v>
      </c>
    </row>
    <row r="25" spans="2:6" x14ac:dyDescent="0.25">
      <c r="B25" s="2" t="s">
        <v>5</v>
      </c>
      <c r="C25" s="3">
        <f>SUM(C26:C32)</f>
        <v>0</v>
      </c>
      <c r="D25" s="3">
        <f t="shared" ref="D25:E25" si="5">SUM(D26:D32)</f>
        <v>13133328</v>
      </c>
      <c r="E25" s="3">
        <f t="shared" si="5"/>
        <v>912456.55</v>
      </c>
      <c r="F25" s="28">
        <f t="shared" si="1"/>
        <v>6.9476415269610264E-2</v>
      </c>
    </row>
    <row r="26" spans="2:6" x14ac:dyDescent="0.25">
      <c r="B26" s="45" t="s">
        <v>14</v>
      </c>
      <c r="C26" s="16">
        <v>0</v>
      </c>
      <c r="D26" s="16">
        <v>78498</v>
      </c>
      <c r="E26" s="16">
        <v>29430</v>
      </c>
      <c r="F26" s="53">
        <f t="shared" si="1"/>
        <v>0.37491401054803947</v>
      </c>
    </row>
    <row r="27" spans="2:6" x14ac:dyDescent="0.25">
      <c r="B27" s="60" t="s">
        <v>15</v>
      </c>
      <c r="C27" s="61">
        <v>0</v>
      </c>
      <c r="D27" s="61">
        <v>4261816</v>
      </c>
      <c r="E27" s="61">
        <v>82194.180000000008</v>
      </c>
      <c r="F27" s="62">
        <f t="shared" si="1"/>
        <v>1.9286186921256106E-2</v>
      </c>
    </row>
    <row r="28" spans="2:6" x14ac:dyDescent="0.25">
      <c r="B28" s="60" t="s">
        <v>16</v>
      </c>
      <c r="C28" s="61">
        <v>0</v>
      </c>
      <c r="D28" s="61">
        <v>813085</v>
      </c>
      <c r="E28" s="61">
        <v>0</v>
      </c>
      <c r="F28" s="62" t="str">
        <f t="shared" si="1"/>
        <v>0.0%</v>
      </c>
    </row>
    <row r="29" spans="2:6" x14ac:dyDescent="0.25">
      <c r="B29" s="60" t="s">
        <v>18</v>
      </c>
      <c r="C29" s="61">
        <v>0</v>
      </c>
      <c r="D29" s="61">
        <v>1121061</v>
      </c>
      <c r="E29" s="61">
        <v>31840</v>
      </c>
      <c r="F29" s="62">
        <f t="shared" si="1"/>
        <v>2.8401665921836548E-2</v>
      </c>
    </row>
    <row r="30" spans="2:6" x14ac:dyDescent="0.25">
      <c r="B30" s="60" t="s">
        <v>19</v>
      </c>
      <c r="C30" s="61">
        <v>0</v>
      </c>
      <c r="D30" s="61">
        <v>96441</v>
      </c>
      <c r="E30" s="61">
        <v>43771.37</v>
      </c>
      <c r="F30" s="62">
        <f t="shared" si="1"/>
        <v>0.45386682012836865</v>
      </c>
    </row>
    <row r="31" spans="2:6" x14ac:dyDescent="0.25">
      <c r="B31" s="60" t="s">
        <v>21</v>
      </c>
      <c r="C31" s="61">
        <v>0</v>
      </c>
      <c r="D31" s="61">
        <v>15000</v>
      </c>
      <c r="E31" s="61">
        <v>0</v>
      </c>
      <c r="F31" s="62" t="str">
        <f t="shared" si="1"/>
        <v>0.0%</v>
      </c>
    </row>
    <row r="32" spans="2:6" x14ac:dyDescent="0.25">
      <c r="B32" s="46" t="s">
        <v>22</v>
      </c>
      <c r="C32" s="18">
        <v>0</v>
      </c>
      <c r="D32" s="18">
        <v>6747427</v>
      </c>
      <c r="E32" s="18">
        <v>725221</v>
      </c>
      <c r="F32" s="54">
        <f t="shared" si="1"/>
        <v>0.10748111835815341</v>
      </c>
    </row>
    <row r="33" spans="2:6" x14ac:dyDescent="0.25">
      <c r="B33" s="4" t="s">
        <v>8</v>
      </c>
      <c r="C33" s="5">
        <f>+C25+C22+C20+C8+C6</f>
        <v>0</v>
      </c>
      <c r="D33" s="5">
        <f t="shared" ref="D33:E33" si="6">+D25+D22+D20+D8+D6</f>
        <v>361426713</v>
      </c>
      <c r="E33" s="5">
        <f t="shared" si="6"/>
        <v>79964986.589999989</v>
      </c>
      <c r="F33" s="32">
        <f t="shared" si="1"/>
        <v>0.22124813610553459</v>
      </c>
    </row>
    <row r="34" spans="2:6" x14ac:dyDescent="0.25">
      <c r="B34" s="1" t="s">
        <v>27</v>
      </c>
    </row>
  </sheetData>
  <mergeCells count="1">
    <mergeCell ref="B2:F2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9"/>
  <sheetViews>
    <sheetView showGridLines="0" zoomScaleNormal="100" workbookViewId="0">
      <selection activeCell="B7" sqref="B7:E7"/>
    </sheetView>
  </sheetViews>
  <sheetFormatPr baseColWidth="10" defaultRowHeight="15" x14ac:dyDescent="0.25"/>
  <cols>
    <col min="2" max="2" width="85.28515625" bestFit="1" customWidth="1"/>
    <col min="5" max="5" width="14.7109375" customWidth="1"/>
  </cols>
  <sheetData>
    <row r="2" spans="2:6" ht="60" customHeight="1" x14ac:dyDescent="0.25">
      <c r="B2" s="63" t="s">
        <v>12</v>
      </c>
      <c r="C2" s="63"/>
      <c r="D2" s="63"/>
      <c r="E2" s="63"/>
      <c r="F2" s="63"/>
    </row>
    <row r="5" spans="2:6" ht="38.25" x14ac:dyDescent="0.25">
      <c r="B5" s="8" t="s">
        <v>9</v>
      </c>
      <c r="C5" s="8" t="s">
        <v>6</v>
      </c>
      <c r="D5" s="8" t="s">
        <v>7</v>
      </c>
      <c r="E5" s="12" t="s">
        <v>13</v>
      </c>
      <c r="F5" s="12" t="s">
        <v>10</v>
      </c>
    </row>
    <row r="6" spans="2:6" x14ac:dyDescent="0.25">
      <c r="B6" s="2" t="s">
        <v>5</v>
      </c>
      <c r="C6" s="3">
        <f>SUM(C7:C7)</f>
        <v>0</v>
      </c>
      <c r="D6" s="3">
        <f>SUM(D7:D7)</f>
        <v>0</v>
      </c>
      <c r="E6" s="3">
        <f>SUM(E7:E7)</f>
        <v>0</v>
      </c>
      <c r="F6" s="6" t="e">
        <f t="shared" ref="F6:F8" si="0">E6/D6</f>
        <v>#DIV/0!</v>
      </c>
    </row>
    <row r="7" spans="2:6" x14ac:dyDescent="0.25">
      <c r="B7" s="40"/>
      <c r="C7" s="14"/>
      <c r="D7" s="14"/>
      <c r="E7" s="14"/>
      <c r="F7" s="25" t="e">
        <f t="shared" si="0"/>
        <v>#DIV/0!</v>
      </c>
    </row>
    <row r="8" spans="2:6" x14ac:dyDescent="0.25">
      <c r="B8" s="4" t="s">
        <v>8</v>
      </c>
      <c r="C8" s="5">
        <f>+C7</f>
        <v>0</v>
      </c>
      <c r="D8" s="5">
        <f t="shared" ref="D8:E8" si="1">+D7</f>
        <v>0</v>
      </c>
      <c r="E8" s="5">
        <f t="shared" si="1"/>
        <v>0</v>
      </c>
      <c r="F8" s="5" t="e">
        <f t="shared" si="0"/>
        <v>#DIV/0!</v>
      </c>
    </row>
    <row r="9" spans="2:6" x14ac:dyDescent="0.25">
      <c r="B9" s="1" t="s">
        <v>11</v>
      </c>
    </row>
  </sheetData>
  <mergeCells count="1">
    <mergeCell ref="B2:F2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TODA FUENTE</vt:lpstr>
      <vt:lpstr>RO</vt:lpstr>
      <vt:lpstr>RDR</vt:lpstr>
      <vt:lpstr>ROOC</vt:lpstr>
      <vt:lpstr>DYT</vt:lpstr>
      <vt:lpstr>RD</vt:lpstr>
      <vt:lpstr>DYT!Área_de_impresión</vt:lpstr>
      <vt:lpstr>RD!Área_de_impresión</vt:lpstr>
      <vt:lpstr>RDR!Área_de_impresión</vt:lpstr>
      <vt:lpstr>RO!Área_de_impresión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2014-05-15T18:09:35Z</cp:lastPrinted>
  <dcterms:created xsi:type="dcterms:W3CDTF">2013-07-12T22:51:31Z</dcterms:created>
  <dcterms:modified xsi:type="dcterms:W3CDTF">2017-07-17T16:21:35Z</dcterms:modified>
</cp:coreProperties>
</file>