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07_Julio - Ok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DYT!$B$2:$F$34</definedName>
    <definedName name="_xlnm.Print_Area" localSheetId="5">RD!$B$2:$F$9</definedName>
    <definedName name="_xlnm.Print_Area" localSheetId="2">RDR!$B$2:$F$45</definedName>
    <definedName name="_xlnm.Print_Area" localSheetId="1">RO!$B$2:$F$65</definedName>
    <definedName name="_xlnm.Print_Area" localSheetId="3">ROOC!$B$2:$F$11</definedName>
    <definedName name="_xlnm.Print_Area" localSheetId="0">'TODA FUENTE'!$B$2:$F$66</definedName>
  </definedNames>
  <calcPr calcId="152511"/>
</workbook>
</file>

<file path=xl/calcChain.xml><?xml version="1.0" encoding="utf-8"?>
<calcChain xmlns="http://schemas.openxmlformats.org/spreadsheetml/2006/main">
  <c r="E25" i="5" l="1"/>
  <c r="F25" i="5" s="1"/>
  <c r="D25" i="5"/>
  <c r="C25" i="5"/>
  <c r="E22" i="5"/>
  <c r="D22" i="5"/>
  <c r="C22" i="5"/>
  <c r="E20" i="5"/>
  <c r="D20" i="5"/>
  <c r="C20" i="5"/>
  <c r="D19" i="2"/>
  <c r="F24" i="5"/>
  <c r="F31" i="5"/>
  <c r="F30" i="5"/>
  <c r="F29" i="5"/>
  <c r="F28" i="5"/>
  <c r="F27" i="5"/>
  <c r="F39" i="3"/>
  <c r="F38" i="3"/>
  <c r="F47" i="2"/>
  <c r="F48" i="2"/>
  <c r="C51" i="2"/>
  <c r="D51" i="2"/>
  <c r="E51" i="2"/>
  <c r="F39" i="2"/>
  <c r="F38" i="2"/>
  <c r="F47" i="1"/>
  <c r="C52" i="1"/>
  <c r="D52" i="1"/>
  <c r="E52" i="1"/>
  <c r="F39" i="1"/>
  <c r="F38" i="1"/>
  <c r="C43" i="1"/>
  <c r="D43" i="1"/>
  <c r="E43" i="1"/>
  <c r="F40" i="3" l="1"/>
  <c r="F37" i="3"/>
  <c r="F36" i="3"/>
  <c r="F35" i="3"/>
  <c r="E36" i="2"/>
  <c r="D36" i="2"/>
  <c r="C36" i="2"/>
  <c r="F41" i="2"/>
  <c r="F40" i="2"/>
  <c r="E36" i="1"/>
  <c r="D36" i="1"/>
  <c r="C36" i="1"/>
  <c r="F42" i="1"/>
  <c r="F41" i="1"/>
  <c r="F40" i="1"/>
  <c r="F32" i="5"/>
  <c r="F26" i="5"/>
  <c r="F23" i="5"/>
  <c r="F21" i="5"/>
  <c r="F19" i="5"/>
  <c r="F18" i="5"/>
  <c r="F17" i="5"/>
  <c r="F16" i="5"/>
  <c r="F15" i="5"/>
  <c r="F14" i="5"/>
  <c r="F13" i="5"/>
  <c r="F12" i="5"/>
  <c r="F11" i="5"/>
  <c r="F10" i="5"/>
  <c r="F9" i="5"/>
  <c r="F7" i="5"/>
  <c r="F9" i="4"/>
  <c r="F43" i="3"/>
  <c r="F42" i="3"/>
  <c r="F41" i="3"/>
  <c r="F34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4" i="3"/>
  <c r="F11" i="3"/>
  <c r="F10" i="3"/>
  <c r="F9" i="3"/>
  <c r="F8" i="3"/>
  <c r="F7" i="3"/>
  <c r="F61" i="2" l="1"/>
  <c r="F13" i="3"/>
  <c r="E8" i="5"/>
  <c r="F8" i="5" s="1"/>
  <c r="D8" i="5"/>
  <c r="C8" i="5"/>
  <c r="D6" i="5"/>
  <c r="C6" i="5"/>
  <c r="E6" i="5"/>
  <c r="C12" i="3"/>
  <c r="D12" i="3"/>
  <c r="E12" i="3"/>
  <c r="F12" i="3" s="1"/>
  <c r="F21" i="2"/>
  <c r="F56" i="1"/>
  <c r="F21" i="1"/>
  <c r="D33" i="5" l="1"/>
  <c r="C33" i="5"/>
  <c r="F6" i="5"/>
  <c r="E33" i="5"/>
  <c r="E6" i="4"/>
  <c r="D6" i="4"/>
  <c r="C6" i="4"/>
  <c r="E28" i="3"/>
  <c r="D28" i="3"/>
  <c r="C28" i="3"/>
  <c r="E6" i="3" l="1"/>
  <c r="D6" i="3"/>
  <c r="C6" i="3"/>
  <c r="F11" i="2"/>
  <c r="F10" i="2"/>
  <c r="F9" i="2"/>
  <c r="F12" i="1"/>
  <c r="F11" i="1"/>
  <c r="F10" i="1"/>
  <c r="F9" i="1"/>
  <c r="F6" i="3" l="1"/>
  <c r="F7" i="4"/>
  <c r="F56" i="2"/>
  <c r="F58" i="1"/>
  <c r="E8" i="6" l="1"/>
  <c r="D8" i="6"/>
  <c r="C8" i="6"/>
  <c r="F7" i="6"/>
  <c r="E6" i="6"/>
  <c r="D6" i="6"/>
  <c r="C6" i="6"/>
  <c r="F46" i="2"/>
  <c r="F31" i="2"/>
  <c r="F6" i="6" l="1"/>
  <c r="F8" i="6"/>
  <c r="F63" i="2"/>
  <c r="F62" i="2"/>
  <c r="F60" i="2"/>
  <c r="F59" i="2"/>
  <c r="F58" i="2"/>
  <c r="F57" i="2"/>
  <c r="F55" i="2"/>
  <c r="F54" i="2"/>
  <c r="F53" i="2"/>
  <c r="F52" i="2"/>
  <c r="F50" i="2"/>
  <c r="F49" i="2"/>
  <c r="F45" i="2"/>
  <c r="F44" i="2"/>
  <c r="F43" i="2"/>
  <c r="F37" i="2"/>
  <c r="F35" i="2"/>
  <c r="F34" i="2"/>
  <c r="F33" i="2"/>
  <c r="F32" i="2"/>
  <c r="F30" i="2"/>
  <c r="F29" i="2"/>
  <c r="F28" i="2"/>
  <c r="F27" i="2"/>
  <c r="F26" i="2"/>
  <c r="F25" i="2"/>
  <c r="F24" i="2"/>
  <c r="F22" i="2"/>
  <c r="F20" i="2"/>
  <c r="F18" i="2"/>
  <c r="F17" i="2"/>
  <c r="F16" i="2"/>
  <c r="F15" i="2"/>
  <c r="F14" i="2"/>
  <c r="F13" i="2"/>
  <c r="F12" i="2"/>
  <c r="F8" i="2"/>
  <c r="F7" i="2"/>
  <c r="F64" i="1"/>
  <c r="F62" i="1"/>
  <c r="F61" i="1"/>
  <c r="F60" i="1"/>
  <c r="F59" i="1"/>
  <c r="F57" i="1"/>
  <c r="F55" i="1"/>
  <c r="F54" i="1"/>
  <c r="F53" i="1"/>
  <c r="F51" i="1"/>
  <c r="F50" i="1"/>
  <c r="F49" i="1"/>
  <c r="F48" i="1"/>
  <c r="F46" i="1"/>
  <c r="F45" i="1"/>
  <c r="F44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8" i="1"/>
  <c r="F17" i="1"/>
  <c r="F16" i="1"/>
  <c r="F15" i="1"/>
  <c r="F14" i="1"/>
  <c r="F13" i="1"/>
  <c r="F8" i="1"/>
  <c r="F7" i="1"/>
  <c r="F63" i="1" l="1"/>
  <c r="F36" i="1"/>
  <c r="F43" i="1" l="1"/>
  <c r="E19" i="1" l="1"/>
  <c r="D19" i="1"/>
  <c r="C19" i="1"/>
  <c r="C23" i="1"/>
  <c r="D23" i="1"/>
  <c r="E23" i="1"/>
  <c r="F19" i="1" l="1"/>
  <c r="F52" i="1"/>
  <c r="F23" i="1"/>
  <c r="E8" i="4"/>
  <c r="F8" i="4" s="1"/>
  <c r="D8" i="4"/>
  <c r="C8" i="4"/>
  <c r="E33" i="3"/>
  <c r="E44" i="3" s="1"/>
  <c r="D33" i="3"/>
  <c r="D44" i="3" s="1"/>
  <c r="C33" i="3"/>
  <c r="E30" i="3"/>
  <c r="D30" i="3"/>
  <c r="C30" i="3"/>
  <c r="E15" i="3"/>
  <c r="F15" i="3" s="1"/>
  <c r="D15" i="3"/>
  <c r="C15" i="3"/>
  <c r="E42" i="2"/>
  <c r="D42" i="2"/>
  <c r="C42" i="2"/>
  <c r="F36" i="2"/>
  <c r="E23" i="2"/>
  <c r="D23" i="2"/>
  <c r="C23" i="2"/>
  <c r="E19" i="2"/>
  <c r="C19" i="2"/>
  <c r="E6" i="2"/>
  <c r="D6" i="2"/>
  <c r="C6" i="2"/>
  <c r="E6" i="1"/>
  <c r="E65" i="1" s="1"/>
  <c r="D6" i="1"/>
  <c r="D65" i="1" s="1"/>
  <c r="C6" i="1"/>
  <c r="C65" i="1" s="1"/>
  <c r="C44" i="3" l="1"/>
  <c r="F30" i="3"/>
  <c r="F33" i="3"/>
  <c r="C64" i="2"/>
  <c r="D64" i="2"/>
  <c r="E64" i="2"/>
  <c r="C10" i="4"/>
  <c r="D10" i="4"/>
  <c r="F51" i="2"/>
  <c r="F6" i="2"/>
  <c r="F6" i="1"/>
  <c r="F23" i="2"/>
  <c r="F42" i="2"/>
  <c r="F19" i="2"/>
  <c r="F65" i="1"/>
  <c r="F64" i="2" l="1"/>
  <c r="F6" i="4"/>
  <c r="E10" i="4"/>
  <c r="F10" i="4" s="1"/>
  <c r="F44" i="3"/>
  <c r="F22" i="5" l="1"/>
  <c r="F20" i="5"/>
  <c r="F33" i="5" l="1"/>
</calcChain>
</file>

<file path=xl/sharedStrings.xml><?xml version="1.0" encoding="utf-8"?>
<sst xmlns="http://schemas.openxmlformats.org/spreadsheetml/2006/main" count="233" uniqueCount="33">
  <si>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</si>
  <si>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</si>
  <si>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</si>
  <si>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</si>
  <si>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</si>
  <si>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</si>
  <si>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</si>
  <si>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</si>
  <si>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</si>
  <si>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</si>
  <si>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</si>
  <si>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</si>
  <si>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</si>
  <si>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</si>
  <si>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</si>
  <si>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</si>
  <si>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</si>
  <si>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</si>
  <si>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</si>
  <si>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</si>
  <si>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</si>
  <si>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</si>
  <si>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</si>
  <si>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</si>
  <si>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</si>
  <si>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</si>
  <si>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EJECUCION DE LOS PROGRAMAS PRESUPUESTALES AL MES DE JULIO DEL AÑO FISCAL 2017 DEL PLIEGO 011 MINSA - TODA FUENTE</t>
  </si>
  <si>
    <t>EJECUCION DE LOS PROGRAMAS PRESUPUESTALES AL MES DE JULIO DEL AÑO FISCAL 2017 DEL PLIEGO 011 MINSA - FTE. FTO. 2 RDR</t>
  </si>
  <si>
    <t>EJECUCION DE LOS PROGRAMAS PRESUPUESTALES AL MES DE JULIO DEL AÑO FISCAL 2017 DEL PLIEGO 011 MINSA - FTE. FTO. 1 RO</t>
  </si>
  <si>
    <t>EJECUCION DE LOS PROGRAMAS PRESUPUESTALES AL MES DE JULIO DEL AÑO FISCAL 2017 DEL PLIEGO 011 MINSA - FTE. FTO. 3 ROOC</t>
  </si>
  <si>
    <t>EJECUCION DE LOS PROGRAMAS PRESUPUESTALES AL MES DE JULIO DEL AÑO FISCAL 2017 DEL PLIEGO 011 MINSA - FTE. FTO. 4 DYT</t>
  </si>
  <si>
    <t>Fuente:  Base de Datos MEF al cierre del mes de Julio</t>
  </si>
  <si>
    <t>DEVENGADO
AL 31.07.17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</si>
</sst>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horizontal="left" vertical="center" indent="3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3" fontId="4" fillId="0" borderId="5" xfId="3" applyNumberFormat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4"/>
    </xf>
    <xf numFmtId="3" fontId="4" fillId="0" borderId="8" xfId="3" applyNumberFormat="1" applyBorder="1" applyAlignment="1">
      <alignment vertical="center"/>
    </xf>
    <xf numFmtId="164" fontId="0" fillId="0" borderId="8" xfId="1" applyNumberFormat="1" applyFont="1" applyBorder="1" applyAlignment="1">
      <alignment horizontal="right"/>
    </xf>
    <xf numFmtId="3" fontId="4" fillId="0" borderId="9" xfId="3" applyNumberFormat="1" applyBorder="1" applyAlignment="1">
      <alignment horizontal="left" vertical="center" indent="4"/>
    </xf>
    <xf numFmtId="3" fontId="4" fillId="0" borderId="9" xfId="3" applyNumberFormat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3"/>
    <col min="7" max="16384" width="11.42578125" style="1"/>
  </cols>
  <sheetData>
    <row r="2" spans="2:6" ht="51.75" customHeight="1" x14ac:dyDescent="0.25">
      <c r="B2" s="63" t="s">
        <v>26</v>
      </c>
      <c r="C2" s="63"/>
      <c r="D2" s="63"/>
      <c r="E2" s="63"/>
      <c r="F2" s="63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32</v>
      </c>
      <c r="F5" s="10" t="s">
        <v>10</v>
      </c>
    </row>
    <row r="6" spans="2:6" x14ac:dyDescent="0.25">
      <c r="B6" s="2" t="s">
        <v>0</v>
      </c>
      <c r="C6" s="3">
        <f>SUM(C7:C18)</f>
        <v>1173804000</v>
      </c>
      <c r="D6" s="3">
        <f>SUM(D7:D18)</f>
        <v>2069572194</v>
      </c>
      <c r="E6" s="3">
        <f>SUM(E7:E18)</f>
        <v>942704176.0999999</v>
      </c>
      <c r="F6" s="28">
        <f>IF(E6=0,"0%",+E6/D6)</f>
        <v>0.4555067848481153</v>
      </c>
    </row>
    <row r="7" spans="2:6" x14ac:dyDescent="0.25">
      <c r="B7" s="19" t="s">
        <v>14</v>
      </c>
      <c r="C7" s="20">
        <v>1828049</v>
      </c>
      <c r="D7" s="20">
        <v>123548381</v>
      </c>
      <c r="E7" s="20">
        <v>63096907.64000003</v>
      </c>
      <c r="F7" s="29">
        <f t="shared" ref="F7:F65" si="0">IF(E7=0,"0%",+E7/D7)</f>
        <v>0.51070606615233616</v>
      </c>
    </row>
    <row r="8" spans="2:6" x14ac:dyDescent="0.25">
      <c r="B8" s="21" t="s">
        <v>15</v>
      </c>
      <c r="C8" s="22">
        <v>979481</v>
      </c>
      <c r="D8" s="22">
        <v>174949708</v>
      </c>
      <c r="E8" s="22">
        <v>89729766.639999911</v>
      </c>
      <c r="F8" s="30">
        <f t="shared" si="0"/>
        <v>0.5128889191401218</v>
      </c>
    </row>
    <row r="9" spans="2:6" x14ac:dyDescent="0.25">
      <c r="B9" s="21" t="s">
        <v>16</v>
      </c>
      <c r="C9" s="22">
        <v>1179872</v>
      </c>
      <c r="D9" s="22">
        <v>72631998</v>
      </c>
      <c r="E9" s="22">
        <v>35671999.530000053</v>
      </c>
      <c r="F9" s="30">
        <f t="shared" si="0"/>
        <v>0.49113339178690985</v>
      </c>
    </row>
    <row r="10" spans="2:6" x14ac:dyDescent="0.25">
      <c r="B10" s="21" t="s">
        <v>17</v>
      </c>
      <c r="C10" s="22">
        <v>501808</v>
      </c>
      <c r="D10" s="22">
        <v>20531278</v>
      </c>
      <c r="E10" s="22">
        <v>10484579.679999998</v>
      </c>
      <c r="F10" s="30">
        <f t="shared" si="0"/>
        <v>0.51066376286951054</v>
      </c>
    </row>
    <row r="11" spans="2:6" x14ac:dyDescent="0.25">
      <c r="B11" s="21" t="s">
        <v>18</v>
      </c>
      <c r="C11" s="22">
        <v>1372278</v>
      </c>
      <c r="D11" s="22">
        <v>54832976</v>
      </c>
      <c r="E11" s="22">
        <v>28460621.279999994</v>
      </c>
      <c r="F11" s="30">
        <f t="shared" si="0"/>
        <v>0.51904206840788636</v>
      </c>
    </row>
    <row r="12" spans="2:6" x14ac:dyDescent="0.25">
      <c r="B12" s="21" t="s">
        <v>19</v>
      </c>
      <c r="C12" s="22">
        <v>73880</v>
      </c>
      <c r="D12" s="22">
        <v>33692616</v>
      </c>
      <c r="E12" s="22">
        <v>17382228.070000008</v>
      </c>
      <c r="F12" s="30">
        <f t="shared" si="0"/>
        <v>0.51590615789524941</v>
      </c>
    </row>
    <row r="13" spans="2:6" x14ac:dyDescent="0.25">
      <c r="B13" s="21" t="s">
        <v>20</v>
      </c>
      <c r="C13" s="22">
        <v>462592</v>
      </c>
      <c r="D13" s="22">
        <v>4832946</v>
      </c>
      <c r="E13" s="22">
        <v>2323881.91</v>
      </c>
      <c r="F13" s="30">
        <f t="shared" si="0"/>
        <v>0.48084168745109096</v>
      </c>
    </row>
    <row r="14" spans="2:6" x14ac:dyDescent="0.25">
      <c r="B14" s="21" t="s">
        <v>23</v>
      </c>
      <c r="C14" s="22">
        <v>0</v>
      </c>
      <c r="D14" s="22">
        <v>101150763</v>
      </c>
      <c r="E14" s="22">
        <v>49402043.479999989</v>
      </c>
      <c r="F14" s="30">
        <f t="shared" si="0"/>
        <v>0.48840010707581105</v>
      </c>
    </row>
    <row r="15" spans="2:6" x14ac:dyDescent="0.25">
      <c r="B15" s="21" t="s">
        <v>24</v>
      </c>
      <c r="C15" s="22">
        <v>0</v>
      </c>
      <c r="D15" s="22">
        <v>20848202</v>
      </c>
      <c r="E15" s="22">
        <v>8942877.5999999978</v>
      </c>
      <c r="F15" s="30">
        <f t="shared" si="0"/>
        <v>0.42895198348519442</v>
      </c>
    </row>
    <row r="16" spans="2:6" x14ac:dyDescent="0.25">
      <c r="B16" s="21" t="s">
        <v>25</v>
      </c>
      <c r="C16" s="22">
        <v>0</v>
      </c>
      <c r="D16" s="22">
        <v>19466686</v>
      </c>
      <c r="E16" s="22">
        <v>9734983.2099999934</v>
      </c>
      <c r="F16" s="30">
        <f t="shared" si="0"/>
        <v>0.50008425727933314</v>
      </c>
    </row>
    <row r="17" spans="2:6" x14ac:dyDescent="0.25">
      <c r="B17" s="21" t="s">
        <v>21</v>
      </c>
      <c r="C17" s="22">
        <v>1145669220</v>
      </c>
      <c r="D17" s="22">
        <v>905780970</v>
      </c>
      <c r="E17" s="22">
        <v>375172985.49000007</v>
      </c>
      <c r="F17" s="30">
        <f t="shared" si="0"/>
        <v>0.41419835248912334</v>
      </c>
    </row>
    <row r="18" spans="2:6" x14ac:dyDescent="0.25">
      <c r="B18" s="21" t="s">
        <v>22</v>
      </c>
      <c r="C18" s="22">
        <v>21736820</v>
      </c>
      <c r="D18" s="22">
        <v>537305670</v>
      </c>
      <c r="E18" s="22">
        <v>252301301.56999984</v>
      </c>
      <c r="F18" s="30">
        <f t="shared" si="0"/>
        <v>0.46956753977675286</v>
      </c>
    </row>
    <row r="19" spans="2:6" x14ac:dyDescent="0.25">
      <c r="B19" s="2" t="s">
        <v>1</v>
      </c>
      <c r="C19" s="3">
        <f>SUM(C20:C22)</f>
        <v>122397574</v>
      </c>
      <c r="D19" s="3">
        <f>SUM(D20:D22)</f>
        <v>161099804</v>
      </c>
      <c r="E19" s="3">
        <f>SUM(E20:E22)</f>
        <v>77473242.24000001</v>
      </c>
      <c r="F19" s="28">
        <f t="shared" si="0"/>
        <v>0.48090215081825927</v>
      </c>
    </row>
    <row r="20" spans="2:6" x14ac:dyDescent="0.25">
      <c r="B20" s="19" t="s">
        <v>14</v>
      </c>
      <c r="C20" s="20">
        <v>0</v>
      </c>
      <c r="D20" s="20">
        <v>71852</v>
      </c>
      <c r="E20" s="20">
        <v>65724.69</v>
      </c>
      <c r="F20" s="29">
        <f t="shared" si="0"/>
        <v>0.91472318098313199</v>
      </c>
    </row>
    <row r="21" spans="2:6" x14ac:dyDescent="0.25">
      <c r="B21" s="47" t="s">
        <v>21</v>
      </c>
      <c r="C21" s="48">
        <v>77693240</v>
      </c>
      <c r="D21" s="48">
        <v>4839728</v>
      </c>
      <c r="E21" s="48">
        <v>256399.62000000002</v>
      </c>
      <c r="F21" s="49">
        <f t="shared" si="0"/>
        <v>5.2978105381128862E-2</v>
      </c>
    </row>
    <row r="22" spans="2:6" x14ac:dyDescent="0.25">
      <c r="B22" s="21" t="s">
        <v>22</v>
      </c>
      <c r="C22" s="22">
        <v>44704334</v>
      </c>
      <c r="D22" s="22">
        <v>156188224</v>
      </c>
      <c r="E22" s="22">
        <v>77151117.930000007</v>
      </c>
      <c r="F22" s="30">
        <f t="shared" si="0"/>
        <v>0.49396245090795071</v>
      </c>
    </row>
    <row r="23" spans="2:6" x14ac:dyDescent="0.25">
      <c r="B23" s="2" t="s">
        <v>2</v>
      </c>
      <c r="C23" s="3">
        <f>SUM(C24:C35)</f>
        <v>1344962361</v>
      </c>
      <c r="D23" s="3">
        <f t="shared" ref="D23:E23" si="1">SUM(D24:D35)</f>
        <v>2731631012</v>
      </c>
      <c r="E23" s="3">
        <f t="shared" si="1"/>
        <v>962080300.45000005</v>
      </c>
      <c r="F23" s="28">
        <f t="shared" si="0"/>
        <v>0.35219994802504462</v>
      </c>
    </row>
    <row r="24" spans="2:6" x14ac:dyDescent="0.25">
      <c r="B24" s="19" t="s">
        <v>14</v>
      </c>
      <c r="C24" s="20">
        <v>450072144</v>
      </c>
      <c r="D24" s="20">
        <v>439165418</v>
      </c>
      <c r="E24" s="20">
        <v>225851052.53000009</v>
      </c>
      <c r="F24" s="29">
        <f t="shared" si="0"/>
        <v>0.5142733085827812</v>
      </c>
    </row>
    <row r="25" spans="2:6" x14ac:dyDescent="0.25">
      <c r="B25" s="21" t="s">
        <v>15</v>
      </c>
      <c r="C25" s="22">
        <v>181490798</v>
      </c>
      <c r="D25" s="22">
        <v>203414750</v>
      </c>
      <c r="E25" s="22">
        <v>79500685.279999942</v>
      </c>
      <c r="F25" s="30">
        <f t="shared" si="0"/>
        <v>0.39083048441669022</v>
      </c>
    </row>
    <row r="26" spans="2:6" x14ac:dyDescent="0.25">
      <c r="B26" s="21" t="s">
        <v>16</v>
      </c>
      <c r="C26" s="22">
        <v>115274098</v>
      </c>
      <c r="D26" s="22">
        <v>170307041</v>
      </c>
      <c r="E26" s="22">
        <v>39637468.359999985</v>
      </c>
      <c r="F26" s="30">
        <f t="shared" si="0"/>
        <v>0.23274121919598137</v>
      </c>
    </row>
    <row r="27" spans="2:6" x14ac:dyDescent="0.25">
      <c r="B27" s="21" t="s">
        <v>17</v>
      </c>
      <c r="C27" s="22">
        <v>86293136</v>
      </c>
      <c r="D27" s="22">
        <v>92879078</v>
      </c>
      <c r="E27" s="22">
        <v>36057038.00999999</v>
      </c>
      <c r="F27" s="30">
        <f t="shared" si="0"/>
        <v>0.38821485727926791</v>
      </c>
    </row>
    <row r="28" spans="2:6" x14ac:dyDescent="0.25">
      <c r="B28" s="21" t="s">
        <v>18</v>
      </c>
      <c r="C28" s="22">
        <v>31983824</v>
      </c>
      <c r="D28" s="22">
        <v>58828947</v>
      </c>
      <c r="E28" s="22">
        <v>17219460.800000008</v>
      </c>
      <c r="F28" s="30">
        <f t="shared" si="0"/>
        <v>0.29270387586573676</v>
      </c>
    </row>
    <row r="29" spans="2:6" x14ac:dyDescent="0.25">
      <c r="B29" s="21" t="s">
        <v>19</v>
      </c>
      <c r="C29" s="22">
        <v>82017310</v>
      </c>
      <c r="D29" s="22">
        <v>56455408</v>
      </c>
      <c r="E29" s="22">
        <v>25012596.849999979</v>
      </c>
      <c r="F29" s="30">
        <f t="shared" si="0"/>
        <v>0.44305050191117173</v>
      </c>
    </row>
    <row r="30" spans="2:6" x14ac:dyDescent="0.25">
      <c r="B30" s="21" t="s">
        <v>20</v>
      </c>
      <c r="C30" s="22">
        <v>15166052</v>
      </c>
      <c r="D30" s="22">
        <v>130088738</v>
      </c>
      <c r="E30" s="22">
        <v>14481020.719999993</v>
      </c>
      <c r="F30" s="30">
        <f t="shared" si="0"/>
        <v>0.11131648244600538</v>
      </c>
    </row>
    <row r="31" spans="2:6" x14ac:dyDescent="0.25">
      <c r="B31" s="21" t="s">
        <v>23</v>
      </c>
      <c r="C31" s="22">
        <v>9382692</v>
      </c>
      <c r="D31" s="22">
        <v>42043593</v>
      </c>
      <c r="E31" s="22">
        <v>16761640.390000014</v>
      </c>
      <c r="F31" s="30">
        <f t="shared" si="0"/>
        <v>0.39867288197752304</v>
      </c>
    </row>
    <row r="32" spans="2:6" x14ac:dyDescent="0.25">
      <c r="B32" s="21" t="s">
        <v>24</v>
      </c>
      <c r="C32" s="22">
        <v>2037319</v>
      </c>
      <c r="D32" s="22">
        <v>15358901</v>
      </c>
      <c r="E32" s="22">
        <v>5489935.0399999991</v>
      </c>
      <c r="F32" s="30">
        <f t="shared" si="0"/>
        <v>0.35744322070960671</v>
      </c>
    </row>
    <row r="33" spans="2:6" x14ac:dyDescent="0.25">
      <c r="B33" s="21" t="s">
        <v>25</v>
      </c>
      <c r="C33" s="22">
        <v>5220873</v>
      </c>
      <c r="D33" s="22">
        <v>38995970</v>
      </c>
      <c r="E33" s="22">
        <v>11980130.639999995</v>
      </c>
      <c r="F33" s="30">
        <f t="shared" si="0"/>
        <v>0.30721458242992788</v>
      </c>
    </row>
    <row r="34" spans="2:6" x14ac:dyDescent="0.25">
      <c r="B34" s="21" t="s">
        <v>21</v>
      </c>
      <c r="C34" s="22">
        <v>155666635</v>
      </c>
      <c r="D34" s="22">
        <v>691762690</v>
      </c>
      <c r="E34" s="22">
        <v>175337190.62</v>
      </c>
      <c r="F34" s="30">
        <f t="shared" si="0"/>
        <v>0.2534643645207289</v>
      </c>
    </row>
    <row r="35" spans="2:6" x14ac:dyDescent="0.25">
      <c r="B35" s="23" t="s">
        <v>22</v>
      </c>
      <c r="C35" s="24">
        <v>210357480</v>
      </c>
      <c r="D35" s="24">
        <v>792330478</v>
      </c>
      <c r="E35" s="24">
        <v>314752081.2100001</v>
      </c>
      <c r="F35" s="31">
        <f t="shared" si="0"/>
        <v>0.39724848399685075</v>
      </c>
    </row>
    <row r="36" spans="2:6" x14ac:dyDescent="0.25">
      <c r="B36" s="2" t="s">
        <v>3</v>
      </c>
      <c r="C36" s="3">
        <f>SUM(C37:C42)</f>
        <v>0</v>
      </c>
      <c r="D36" s="3">
        <f t="shared" ref="D36:E36" si="2">SUM(D37:D42)</f>
        <v>230061180</v>
      </c>
      <c r="E36" s="3">
        <f t="shared" si="2"/>
        <v>126818300.07999998</v>
      </c>
      <c r="F36" s="28">
        <f t="shared" si="0"/>
        <v>0.55123728427368746</v>
      </c>
    </row>
    <row r="37" spans="2:6" x14ac:dyDescent="0.25">
      <c r="B37" s="21" t="s">
        <v>14</v>
      </c>
      <c r="C37" s="22">
        <v>0</v>
      </c>
      <c r="D37" s="22">
        <v>0</v>
      </c>
      <c r="E37" s="22">
        <v>0</v>
      </c>
      <c r="F37" s="30" t="str">
        <f t="shared" si="0"/>
        <v>0%</v>
      </c>
    </row>
    <row r="38" spans="2:6" x14ac:dyDescent="0.25">
      <c r="B38" s="21" t="s">
        <v>15</v>
      </c>
      <c r="C38" s="22">
        <v>0</v>
      </c>
      <c r="D38" s="22">
        <v>0</v>
      </c>
      <c r="E38" s="22">
        <v>0</v>
      </c>
      <c r="F38" s="30" t="str">
        <f t="shared" ref="F38:F42" si="3">IF(E38=0,"0%",+E38/D38)</f>
        <v>0%</v>
      </c>
    </row>
    <row r="39" spans="2:6" x14ac:dyDescent="0.25">
      <c r="B39" s="21" t="s">
        <v>17</v>
      </c>
      <c r="C39" s="22">
        <v>0</v>
      </c>
      <c r="D39" s="22">
        <v>0</v>
      </c>
      <c r="E39" s="22">
        <v>0</v>
      </c>
      <c r="F39" s="30" t="str">
        <f t="shared" si="3"/>
        <v>0%</v>
      </c>
    </row>
    <row r="40" spans="2:6" x14ac:dyDescent="0.25">
      <c r="B40" s="21" t="s">
        <v>18</v>
      </c>
      <c r="C40" s="22">
        <v>0</v>
      </c>
      <c r="D40" s="22">
        <v>1250300</v>
      </c>
      <c r="E40" s="22">
        <v>1250300</v>
      </c>
      <c r="F40" s="30">
        <f t="shared" si="3"/>
        <v>1</v>
      </c>
    </row>
    <row r="41" spans="2:6" x14ac:dyDescent="0.25">
      <c r="B41" s="21" t="s">
        <v>20</v>
      </c>
      <c r="C41" s="22">
        <v>0</v>
      </c>
      <c r="D41" s="22">
        <v>228774010</v>
      </c>
      <c r="E41" s="22">
        <v>125531130.07999998</v>
      </c>
      <c r="F41" s="30">
        <f t="shared" si="3"/>
        <v>0.54871237375259529</v>
      </c>
    </row>
    <row r="42" spans="2:6" x14ac:dyDescent="0.25">
      <c r="B42" s="21" t="s">
        <v>22</v>
      </c>
      <c r="C42" s="22">
        <v>0</v>
      </c>
      <c r="D42" s="22">
        <v>36870</v>
      </c>
      <c r="E42" s="22">
        <v>36870</v>
      </c>
      <c r="F42" s="30">
        <f t="shared" si="3"/>
        <v>1</v>
      </c>
    </row>
    <row r="43" spans="2:6" x14ac:dyDescent="0.25">
      <c r="B43" s="2" t="s">
        <v>4</v>
      </c>
      <c r="C43" s="3">
        <f>+SUM(C44:C51)</f>
        <v>17936783</v>
      </c>
      <c r="D43" s="3">
        <f t="shared" ref="D43:E43" si="4">+SUM(D44:D51)</f>
        <v>94155411</v>
      </c>
      <c r="E43" s="3">
        <f t="shared" si="4"/>
        <v>64499271.160000004</v>
      </c>
      <c r="F43" s="28">
        <f t="shared" si="0"/>
        <v>0.68502989339614273</v>
      </c>
    </row>
    <row r="44" spans="2:6" x14ac:dyDescent="0.25">
      <c r="B44" s="19" t="s">
        <v>14</v>
      </c>
      <c r="C44" s="20">
        <v>777000</v>
      </c>
      <c r="D44" s="20">
        <v>31839850</v>
      </c>
      <c r="E44" s="20">
        <v>23276699.25</v>
      </c>
      <c r="F44" s="29">
        <f t="shared" si="0"/>
        <v>0.73105555616625073</v>
      </c>
    </row>
    <row r="45" spans="2:6" x14ac:dyDescent="0.25">
      <c r="B45" s="21" t="s">
        <v>15</v>
      </c>
      <c r="C45" s="22">
        <v>0</v>
      </c>
      <c r="D45" s="22">
        <v>2241834</v>
      </c>
      <c r="E45" s="22">
        <v>2033263.03</v>
      </c>
      <c r="F45" s="30">
        <f t="shared" si="0"/>
        <v>0.90696413293758593</v>
      </c>
    </row>
    <row r="46" spans="2:6" x14ac:dyDescent="0.25">
      <c r="B46" s="21" t="s">
        <v>16</v>
      </c>
      <c r="C46" s="22">
        <v>0</v>
      </c>
      <c r="D46" s="22">
        <v>739134</v>
      </c>
      <c r="E46" s="22">
        <v>203139.45</v>
      </c>
      <c r="F46" s="30">
        <f t="shared" si="0"/>
        <v>0.27483440079877264</v>
      </c>
    </row>
    <row r="47" spans="2:6" x14ac:dyDescent="0.25">
      <c r="B47" s="21" t="s">
        <v>17</v>
      </c>
      <c r="C47" s="22">
        <v>0</v>
      </c>
      <c r="D47" s="22">
        <v>6478442</v>
      </c>
      <c r="E47" s="22">
        <v>2457873</v>
      </c>
      <c r="F47" s="30">
        <f t="shared" si="0"/>
        <v>0.37939260704965794</v>
      </c>
    </row>
    <row r="48" spans="2:6" x14ac:dyDescent="0.25">
      <c r="B48" s="21" t="s">
        <v>18</v>
      </c>
      <c r="C48" s="22">
        <v>0</v>
      </c>
      <c r="D48" s="22">
        <v>65962</v>
      </c>
      <c r="E48" s="22">
        <v>65793</v>
      </c>
      <c r="F48" s="30">
        <f t="shared" si="0"/>
        <v>0.99743791880173438</v>
      </c>
    </row>
    <row r="49" spans="2:6" x14ac:dyDescent="0.25">
      <c r="B49" s="21" t="s">
        <v>19</v>
      </c>
      <c r="C49" s="22">
        <v>0</v>
      </c>
      <c r="D49" s="22">
        <v>4888501</v>
      </c>
      <c r="E49" s="22">
        <v>2434280</v>
      </c>
      <c r="F49" s="30">
        <f t="shared" si="0"/>
        <v>0.49796041772314253</v>
      </c>
    </row>
    <row r="50" spans="2:6" x14ac:dyDescent="0.25">
      <c r="B50" s="21" t="s">
        <v>21</v>
      </c>
      <c r="C50" s="22">
        <v>5445453</v>
      </c>
      <c r="D50" s="22">
        <v>22241974</v>
      </c>
      <c r="E50" s="22">
        <v>13132740.790000003</v>
      </c>
      <c r="F50" s="30">
        <f t="shared" si="0"/>
        <v>0.59044852718558172</v>
      </c>
    </row>
    <row r="51" spans="2:6" x14ac:dyDescent="0.25">
      <c r="B51" s="21" t="s">
        <v>22</v>
      </c>
      <c r="C51" s="22">
        <v>11714330</v>
      </c>
      <c r="D51" s="22">
        <v>25659714</v>
      </c>
      <c r="E51" s="22">
        <v>20895482.640000001</v>
      </c>
      <c r="F51" s="30">
        <f t="shared" si="0"/>
        <v>0.8143303015770168</v>
      </c>
    </row>
    <row r="52" spans="2:6" x14ac:dyDescent="0.25">
      <c r="B52" s="2" t="s">
        <v>5</v>
      </c>
      <c r="C52" s="3">
        <f>SUM(C53:C64)</f>
        <v>871058398</v>
      </c>
      <c r="D52" s="3">
        <f>SUM(D53:D64)</f>
        <v>393351679</v>
      </c>
      <c r="E52" s="3">
        <f>SUM(E53:E64)</f>
        <v>64217245.219999984</v>
      </c>
      <c r="F52" s="28">
        <f t="shared" si="0"/>
        <v>0.16325656822733425</v>
      </c>
    </row>
    <row r="53" spans="2:6" x14ac:dyDescent="0.25">
      <c r="B53" s="19" t="s">
        <v>14</v>
      </c>
      <c r="C53" s="20">
        <v>28635690</v>
      </c>
      <c r="D53" s="20">
        <v>1038532</v>
      </c>
      <c r="E53" s="20">
        <v>66941.179999999993</v>
      </c>
      <c r="F53" s="29">
        <f t="shared" si="0"/>
        <v>6.4457503476060427E-2</v>
      </c>
    </row>
    <row r="54" spans="2:6" x14ac:dyDescent="0.25">
      <c r="B54" s="21" t="s">
        <v>15</v>
      </c>
      <c r="C54" s="22">
        <v>30990690</v>
      </c>
      <c r="D54" s="22">
        <v>33852809</v>
      </c>
      <c r="E54" s="22">
        <v>4286167.96</v>
      </c>
      <c r="F54" s="30">
        <f t="shared" si="0"/>
        <v>0.12661188499896714</v>
      </c>
    </row>
    <row r="55" spans="2:6" x14ac:dyDescent="0.25">
      <c r="B55" s="21" t="s">
        <v>16</v>
      </c>
      <c r="C55" s="22">
        <v>25000000</v>
      </c>
      <c r="D55" s="22">
        <v>7401603</v>
      </c>
      <c r="E55" s="22">
        <v>139797.41</v>
      </c>
      <c r="F55" s="30">
        <f t="shared" si="0"/>
        <v>1.888745046174457E-2</v>
      </c>
    </row>
    <row r="56" spans="2:6" x14ac:dyDescent="0.25">
      <c r="B56" s="21" t="s">
        <v>17</v>
      </c>
      <c r="C56" s="22">
        <v>25000000</v>
      </c>
      <c r="D56" s="22">
        <v>12148</v>
      </c>
      <c r="E56" s="22">
        <v>0</v>
      </c>
      <c r="F56" s="30" t="str">
        <f t="shared" si="0"/>
        <v>0%</v>
      </c>
    </row>
    <row r="57" spans="2:6" x14ac:dyDescent="0.25">
      <c r="B57" s="21" t="s">
        <v>18</v>
      </c>
      <c r="C57" s="22">
        <v>15000000</v>
      </c>
      <c r="D57" s="22">
        <v>20183149</v>
      </c>
      <c r="E57" s="22">
        <v>128574</v>
      </c>
      <c r="F57" s="30">
        <f t="shared" si="0"/>
        <v>6.3703637128180541E-3</v>
      </c>
    </row>
    <row r="58" spans="2:6" x14ac:dyDescent="0.25">
      <c r="B58" s="21" t="s">
        <v>19</v>
      </c>
      <c r="C58" s="22">
        <v>25000000</v>
      </c>
      <c r="D58" s="22">
        <v>35366486</v>
      </c>
      <c r="E58" s="22">
        <v>58160.29</v>
      </c>
      <c r="F58" s="30">
        <f t="shared" si="0"/>
        <v>1.6445029342185707E-3</v>
      </c>
    </row>
    <row r="59" spans="2:6" x14ac:dyDescent="0.25">
      <c r="B59" s="21" t="s">
        <v>20</v>
      </c>
      <c r="C59" s="22">
        <v>0</v>
      </c>
      <c r="D59" s="22">
        <v>21104056</v>
      </c>
      <c r="E59" s="22">
        <v>7020986.2999999989</v>
      </c>
      <c r="F59" s="30">
        <f t="shared" si="0"/>
        <v>0.33268421482581351</v>
      </c>
    </row>
    <row r="60" spans="2:6" x14ac:dyDescent="0.25">
      <c r="B60" s="21" t="s">
        <v>23</v>
      </c>
      <c r="C60" s="22">
        <v>0</v>
      </c>
      <c r="D60" s="22">
        <v>1671224</v>
      </c>
      <c r="E60" s="22">
        <v>133798.6</v>
      </c>
      <c r="F60" s="30">
        <f t="shared" si="0"/>
        <v>8.006024327080033E-2</v>
      </c>
    </row>
    <row r="61" spans="2:6" x14ac:dyDescent="0.25">
      <c r="B61" s="21" t="s">
        <v>24</v>
      </c>
      <c r="C61" s="22">
        <v>0</v>
      </c>
      <c r="D61" s="22">
        <v>325481</v>
      </c>
      <c r="E61" s="22">
        <v>219765</v>
      </c>
      <c r="F61" s="30">
        <f t="shared" si="0"/>
        <v>0.67520070295961976</v>
      </c>
    </row>
    <row r="62" spans="2:6" x14ac:dyDescent="0.25">
      <c r="B62" s="21" t="s">
        <v>25</v>
      </c>
      <c r="C62" s="22">
        <v>10000000</v>
      </c>
      <c r="D62" s="22">
        <v>10532780</v>
      </c>
      <c r="E62" s="22">
        <v>283733.31</v>
      </c>
      <c r="F62" s="30">
        <f t="shared" si="0"/>
        <v>2.6938121749433674E-2</v>
      </c>
    </row>
    <row r="63" spans="2:6" x14ac:dyDescent="0.25">
      <c r="B63" s="21" t="s">
        <v>21</v>
      </c>
      <c r="C63" s="22">
        <v>3010683</v>
      </c>
      <c r="D63" s="22">
        <v>10619867</v>
      </c>
      <c r="E63" s="22">
        <v>1848091.1500000001</v>
      </c>
      <c r="F63" s="30">
        <f t="shared" si="0"/>
        <v>0.17402206166988721</v>
      </c>
    </row>
    <row r="64" spans="2:6" x14ac:dyDescent="0.25">
      <c r="B64" s="21" t="s">
        <v>22</v>
      </c>
      <c r="C64" s="22">
        <v>708421335</v>
      </c>
      <c r="D64" s="22">
        <v>251243544</v>
      </c>
      <c r="E64" s="22">
        <v>50031230.019999988</v>
      </c>
      <c r="F64" s="30">
        <f t="shared" si="0"/>
        <v>0.19913439057363397</v>
      </c>
    </row>
    <row r="65" spans="2:6" x14ac:dyDescent="0.25">
      <c r="B65" s="4" t="s">
        <v>8</v>
      </c>
      <c r="C65" s="5">
        <f>+C52+C43+C36+C23+C19+C6</f>
        <v>3530159116</v>
      </c>
      <c r="D65" s="5">
        <f>+D52+D43+D36+D23+D19+D6</f>
        <v>5679871280</v>
      </c>
      <c r="E65" s="5">
        <f>+E52+E43+E36+E23+E19+E6</f>
        <v>2237792535.25</v>
      </c>
      <c r="F65" s="32">
        <f t="shared" si="0"/>
        <v>0.39398648753356957</v>
      </c>
    </row>
    <row r="66" spans="2:6" x14ac:dyDescent="0.25">
      <c r="B66" s="1" t="s">
        <v>31</v>
      </c>
      <c r="C66" s="27"/>
      <c r="D66" s="27"/>
      <c r="E66" s="27"/>
    </row>
    <row r="67" spans="2:6" x14ac:dyDescent="0.25">
      <c r="C67" s="27"/>
      <c r="D67" s="27"/>
      <c r="E67" s="27"/>
      <c r="F67" s="34"/>
    </row>
    <row r="68" spans="2:6" x14ac:dyDescent="0.25">
      <c r="C68" s="27"/>
      <c r="D68" s="27"/>
      <c r="E68" s="27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63" t="s">
        <v>28</v>
      </c>
      <c r="C2" s="63"/>
      <c r="D2" s="63"/>
      <c r="E2" s="63"/>
      <c r="F2" s="6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SUM(C7:C18)</f>
        <v>1173604000</v>
      </c>
      <c r="D6" s="3">
        <f>SUM(D7:D18)</f>
        <v>2066757528</v>
      </c>
      <c r="E6" s="3">
        <f>SUM(E7:E18)</f>
        <v>942080185.5</v>
      </c>
      <c r="F6" s="28">
        <f t="shared" ref="F6:F34" si="0">IF(E6=0,"0%",+E6/D6)</f>
        <v>0.455825210619482</v>
      </c>
    </row>
    <row r="7" spans="2:6" x14ac:dyDescent="0.25">
      <c r="B7" s="13" t="s">
        <v>14</v>
      </c>
      <c r="C7" s="14">
        <v>1828049</v>
      </c>
      <c r="D7" s="14">
        <v>123505896</v>
      </c>
      <c r="E7" s="14">
        <v>63096907.640000053</v>
      </c>
      <c r="F7" s="35">
        <f t="shared" si="0"/>
        <v>0.51088174478730997</v>
      </c>
    </row>
    <row r="8" spans="2:6" x14ac:dyDescent="0.25">
      <c r="B8" s="15" t="s">
        <v>15</v>
      </c>
      <c r="C8" s="16">
        <v>979481</v>
      </c>
      <c r="D8" s="16">
        <v>174737111</v>
      </c>
      <c r="E8" s="16">
        <v>89666966.639999941</v>
      </c>
      <c r="F8" s="36">
        <f t="shared" si="0"/>
        <v>0.51315353748752279</v>
      </c>
    </row>
    <row r="9" spans="2:6" x14ac:dyDescent="0.25">
      <c r="B9" s="15" t="s">
        <v>16</v>
      </c>
      <c r="C9" s="16">
        <v>1179872</v>
      </c>
      <c r="D9" s="16">
        <v>72631998</v>
      </c>
      <c r="E9" s="16">
        <v>35671999.530000016</v>
      </c>
      <c r="F9" s="36">
        <f t="shared" si="0"/>
        <v>0.49113339178690935</v>
      </c>
    </row>
    <row r="10" spans="2:6" x14ac:dyDescent="0.25">
      <c r="B10" s="15" t="s">
        <v>17</v>
      </c>
      <c r="C10" s="16">
        <v>501808</v>
      </c>
      <c r="D10" s="16">
        <v>20531278</v>
      </c>
      <c r="E10" s="16">
        <v>10484579.679999998</v>
      </c>
      <c r="F10" s="36">
        <f t="shared" si="0"/>
        <v>0.51066376286951054</v>
      </c>
    </row>
    <row r="11" spans="2:6" x14ac:dyDescent="0.25">
      <c r="B11" s="15" t="s">
        <v>18</v>
      </c>
      <c r="C11" s="16">
        <v>1372278</v>
      </c>
      <c r="D11" s="16">
        <v>54832976</v>
      </c>
      <c r="E11" s="16">
        <v>28460621.280000001</v>
      </c>
      <c r="F11" s="36">
        <f t="shared" si="0"/>
        <v>0.51904206840788658</v>
      </c>
    </row>
    <row r="12" spans="2:6" x14ac:dyDescent="0.25">
      <c r="B12" s="15" t="s">
        <v>19</v>
      </c>
      <c r="C12" s="16">
        <v>73880</v>
      </c>
      <c r="D12" s="16">
        <v>33692616</v>
      </c>
      <c r="E12" s="16">
        <v>17382228.070000019</v>
      </c>
      <c r="F12" s="36">
        <f t="shared" si="0"/>
        <v>0.51590615789524974</v>
      </c>
    </row>
    <row r="13" spans="2:6" x14ac:dyDescent="0.25">
      <c r="B13" s="15" t="s">
        <v>20</v>
      </c>
      <c r="C13" s="16">
        <v>462592</v>
      </c>
      <c r="D13" s="16">
        <v>4832946</v>
      </c>
      <c r="E13" s="16">
        <v>2323881.91</v>
      </c>
      <c r="F13" s="36">
        <f t="shared" si="0"/>
        <v>0.48084168745109096</v>
      </c>
    </row>
    <row r="14" spans="2:6" x14ac:dyDescent="0.25">
      <c r="B14" s="15" t="s">
        <v>23</v>
      </c>
      <c r="C14" s="16">
        <v>0</v>
      </c>
      <c r="D14" s="16">
        <v>100500763</v>
      </c>
      <c r="E14" s="16">
        <v>49163777.479999989</v>
      </c>
      <c r="F14" s="36">
        <f t="shared" si="0"/>
        <v>0.48918810178585398</v>
      </c>
    </row>
    <row r="15" spans="2:6" x14ac:dyDescent="0.25">
      <c r="B15" s="15" t="s">
        <v>24</v>
      </c>
      <c r="C15" s="16">
        <v>0</v>
      </c>
      <c r="D15" s="16">
        <v>20848202</v>
      </c>
      <c r="E15" s="16">
        <v>8942877.5999999996</v>
      </c>
      <c r="F15" s="36">
        <f t="shared" si="0"/>
        <v>0.42895198348519453</v>
      </c>
    </row>
    <row r="16" spans="2:6" x14ac:dyDescent="0.25">
      <c r="B16" s="15" t="s">
        <v>25</v>
      </c>
      <c r="C16" s="16">
        <v>0</v>
      </c>
      <c r="D16" s="16">
        <v>19466686</v>
      </c>
      <c r="E16" s="16">
        <v>9734983.2099999953</v>
      </c>
      <c r="F16" s="36">
        <f t="shared" si="0"/>
        <v>0.50008425727933326</v>
      </c>
    </row>
    <row r="17" spans="2:6" x14ac:dyDescent="0.25">
      <c r="B17" s="15" t="s">
        <v>21</v>
      </c>
      <c r="C17" s="16">
        <v>1145669220</v>
      </c>
      <c r="D17" s="16">
        <v>905780970</v>
      </c>
      <c r="E17" s="16">
        <v>375172985.49000007</v>
      </c>
      <c r="F17" s="36">
        <f t="shared" si="0"/>
        <v>0.41419835248912334</v>
      </c>
    </row>
    <row r="18" spans="2:6" x14ac:dyDescent="0.25">
      <c r="B18" s="15" t="s">
        <v>22</v>
      </c>
      <c r="C18" s="16">
        <v>21536820</v>
      </c>
      <c r="D18" s="16">
        <v>535396086</v>
      </c>
      <c r="E18" s="16">
        <v>251978376.96999985</v>
      </c>
      <c r="F18" s="36">
        <f t="shared" si="0"/>
        <v>0.47063918388450798</v>
      </c>
    </row>
    <row r="19" spans="2:6" x14ac:dyDescent="0.25">
      <c r="B19" s="2" t="s">
        <v>1</v>
      </c>
      <c r="C19" s="3">
        <f>SUM(C20:C22)</f>
        <v>121547574</v>
      </c>
      <c r="D19" s="3">
        <f>SUM(D20:D22)</f>
        <v>160249804</v>
      </c>
      <c r="E19" s="3">
        <f>SUM(E20:E22)</f>
        <v>77473242.24000001</v>
      </c>
      <c r="F19" s="28">
        <f t="shared" si="0"/>
        <v>0.48345296097834861</v>
      </c>
    </row>
    <row r="20" spans="2:6" x14ac:dyDescent="0.25">
      <c r="B20" s="13" t="s">
        <v>14</v>
      </c>
      <c r="C20" s="14">
        <v>0</v>
      </c>
      <c r="D20" s="14">
        <v>71852</v>
      </c>
      <c r="E20" s="14">
        <v>65724.69</v>
      </c>
      <c r="F20" s="35">
        <f t="shared" si="0"/>
        <v>0.91472318098313199</v>
      </c>
    </row>
    <row r="21" spans="2:6" x14ac:dyDescent="0.25">
      <c r="B21" s="41" t="s">
        <v>21</v>
      </c>
      <c r="C21" s="42">
        <v>76843240</v>
      </c>
      <c r="D21" s="42">
        <v>4839728</v>
      </c>
      <c r="E21" s="42">
        <v>256399.62000000002</v>
      </c>
      <c r="F21" s="50">
        <f t="shared" si="0"/>
        <v>5.2978105381128862E-2</v>
      </c>
    </row>
    <row r="22" spans="2:6" x14ac:dyDescent="0.25">
      <c r="B22" s="15" t="s">
        <v>22</v>
      </c>
      <c r="C22" s="16">
        <v>44704334</v>
      </c>
      <c r="D22" s="16">
        <v>155338224</v>
      </c>
      <c r="E22" s="16">
        <v>77151117.930000007</v>
      </c>
      <c r="F22" s="36">
        <f t="shared" si="0"/>
        <v>0.49666537921793164</v>
      </c>
    </row>
    <row r="23" spans="2:6" x14ac:dyDescent="0.25">
      <c r="B23" s="2" t="s">
        <v>2</v>
      </c>
      <c r="C23" s="3">
        <f>SUM(C24:C35)</f>
        <v>1284435998</v>
      </c>
      <c r="D23" s="3">
        <f t="shared" ref="D23:E23" si="1">SUM(D24:D35)</f>
        <v>2106584963</v>
      </c>
      <c r="E23" s="3">
        <f t="shared" si="1"/>
        <v>755978070.81000018</v>
      </c>
      <c r="F23" s="28">
        <f t="shared" si="0"/>
        <v>0.35886426803949428</v>
      </c>
    </row>
    <row r="24" spans="2:6" x14ac:dyDescent="0.25">
      <c r="B24" s="13" t="s">
        <v>14</v>
      </c>
      <c r="C24" s="14">
        <v>450065784</v>
      </c>
      <c r="D24" s="14">
        <v>415640368</v>
      </c>
      <c r="E24" s="14">
        <v>222089520.76000002</v>
      </c>
      <c r="F24" s="35">
        <f t="shared" si="0"/>
        <v>0.53433096941151781</v>
      </c>
    </row>
    <row r="25" spans="2:6" x14ac:dyDescent="0.25">
      <c r="B25" s="15" t="s">
        <v>15</v>
      </c>
      <c r="C25" s="16">
        <v>181482848</v>
      </c>
      <c r="D25" s="16">
        <v>139665539</v>
      </c>
      <c r="E25" s="16">
        <v>58345054.859999977</v>
      </c>
      <c r="F25" s="36">
        <f t="shared" si="0"/>
        <v>0.4177483957585269</v>
      </c>
    </row>
    <row r="26" spans="2:6" x14ac:dyDescent="0.25">
      <c r="B26" s="15" t="s">
        <v>16</v>
      </c>
      <c r="C26" s="16">
        <v>115269328</v>
      </c>
      <c r="D26" s="16">
        <v>149775939</v>
      </c>
      <c r="E26" s="16">
        <v>33472433.549999978</v>
      </c>
      <c r="F26" s="36">
        <f t="shared" si="0"/>
        <v>0.22348338306862478</v>
      </c>
    </row>
    <row r="27" spans="2:6" x14ac:dyDescent="0.25">
      <c r="B27" s="15" t="s">
        <v>17</v>
      </c>
      <c r="C27" s="16">
        <v>86286776</v>
      </c>
      <c r="D27" s="16">
        <v>91081297</v>
      </c>
      <c r="E27" s="16">
        <v>35574256.019999973</v>
      </c>
      <c r="F27" s="36">
        <f t="shared" si="0"/>
        <v>0.39057695917527363</v>
      </c>
    </row>
    <row r="28" spans="2:6" x14ac:dyDescent="0.25">
      <c r="B28" s="15" t="s">
        <v>18</v>
      </c>
      <c r="C28" s="16">
        <v>31979054</v>
      </c>
      <c r="D28" s="16">
        <v>49187135</v>
      </c>
      <c r="E28" s="16">
        <v>15517212.490000006</v>
      </c>
      <c r="F28" s="36">
        <f t="shared" si="0"/>
        <v>0.31547298882116243</v>
      </c>
    </row>
    <row r="29" spans="2:6" x14ac:dyDescent="0.25">
      <c r="B29" s="15" t="s">
        <v>19</v>
      </c>
      <c r="C29" s="16">
        <v>82012540</v>
      </c>
      <c r="D29" s="16">
        <v>46716951</v>
      </c>
      <c r="E29" s="16">
        <v>23665133.050000012</v>
      </c>
      <c r="F29" s="36">
        <f t="shared" si="0"/>
        <v>0.50656416019101957</v>
      </c>
    </row>
    <row r="30" spans="2:6" x14ac:dyDescent="0.25">
      <c r="B30" s="15" t="s">
        <v>20</v>
      </c>
      <c r="C30" s="16">
        <v>15160222</v>
      </c>
      <c r="D30" s="16">
        <v>129392758</v>
      </c>
      <c r="E30" s="16">
        <v>14473670.719999993</v>
      </c>
      <c r="F30" s="36">
        <f t="shared" si="0"/>
        <v>0.11185842966574677</v>
      </c>
    </row>
    <row r="31" spans="2:6" x14ac:dyDescent="0.25">
      <c r="B31" s="15" t="s">
        <v>23</v>
      </c>
      <c r="C31" s="16">
        <v>9382692</v>
      </c>
      <c r="D31" s="16">
        <v>40487685</v>
      </c>
      <c r="E31" s="16">
        <v>16280503.570000013</v>
      </c>
      <c r="F31" s="36">
        <f t="shared" si="0"/>
        <v>0.40211001369922766</v>
      </c>
    </row>
    <row r="32" spans="2:6" x14ac:dyDescent="0.25">
      <c r="B32" s="15" t="s">
        <v>24</v>
      </c>
      <c r="C32" s="16">
        <v>2035729</v>
      </c>
      <c r="D32" s="16">
        <v>13545667</v>
      </c>
      <c r="E32" s="16">
        <v>4951251.8899999969</v>
      </c>
      <c r="F32" s="36">
        <f t="shared" si="0"/>
        <v>0.36552292995243402</v>
      </c>
    </row>
    <row r="33" spans="2:6" x14ac:dyDescent="0.25">
      <c r="B33" s="15" t="s">
        <v>25</v>
      </c>
      <c r="C33" s="16">
        <v>5217693</v>
      </c>
      <c r="D33" s="16">
        <v>31011592</v>
      </c>
      <c r="E33" s="16">
        <v>9991329.7199999914</v>
      </c>
      <c r="F33" s="36">
        <f t="shared" si="0"/>
        <v>0.32218048399450089</v>
      </c>
    </row>
    <row r="34" spans="2:6" x14ac:dyDescent="0.25">
      <c r="B34" s="15" t="s">
        <v>21</v>
      </c>
      <c r="C34" s="16">
        <v>140833642</v>
      </c>
      <c r="D34" s="16">
        <v>612864869</v>
      </c>
      <c r="E34" s="16">
        <v>141662986.51000005</v>
      </c>
      <c r="F34" s="36">
        <f t="shared" si="0"/>
        <v>0.23114881220251515</v>
      </c>
    </row>
    <row r="35" spans="2:6" x14ac:dyDescent="0.25">
      <c r="B35" s="17" t="s">
        <v>22</v>
      </c>
      <c r="C35" s="18">
        <v>164709690</v>
      </c>
      <c r="D35" s="18">
        <v>387215163</v>
      </c>
      <c r="E35" s="18">
        <v>179954717.67000028</v>
      </c>
      <c r="F35" s="37">
        <f t="shared" ref="F35:F63" si="2">IF(E35=0,"0%",+E35/D35)</f>
        <v>0.46474088534079511</v>
      </c>
    </row>
    <row r="36" spans="2:6" x14ac:dyDescent="0.25">
      <c r="B36" s="2" t="s">
        <v>3</v>
      </c>
      <c r="C36" s="3">
        <f>SUM(C37:C41)</f>
        <v>0</v>
      </c>
      <c r="D36" s="3">
        <f t="shared" ref="D36:E36" si="3">SUM(D37:D41)</f>
        <v>230061180</v>
      </c>
      <c r="E36" s="3">
        <f t="shared" si="3"/>
        <v>126818300.07999998</v>
      </c>
      <c r="F36" s="28">
        <f t="shared" si="2"/>
        <v>0.55123728427368746</v>
      </c>
    </row>
    <row r="37" spans="2:6" x14ac:dyDescent="0.25">
      <c r="B37" s="15" t="s">
        <v>14</v>
      </c>
      <c r="C37" s="16">
        <v>0</v>
      </c>
      <c r="D37" s="16">
        <v>0</v>
      </c>
      <c r="E37" s="16">
        <v>0</v>
      </c>
      <c r="F37" s="56" t="str">
        <f t="shared" si="2"/>
        <v>0%</v>
      </c>
    </row>
    <row r="38" spans="2:6" x14ac:dyDescent="0.25">
      <c r="B38" s="15" t="s">
        <v>17</v>
      </c>
      <c r="C38" s="16">
        <v>0</v>
      </c>
      <c r="D38" s="16">
        <v>0</v>
      </c>
      <c r="E38" s="16">
        <v>0</v>
      </c>
      <c r="F38" s="56" t="str">
        <f t="shared" si="2"/>
        <v>0%</v>
      </c>
    </row>
    <row r="39" spans="2:6" x14ac:dyDescent="0.25">
      <c r="B39" s="15" t="s">
        <v>18</v>
      </c>
      <c r="C39" s="16">
        <v>0</v>
      </c>
      <c r="D39" s="16">
        <v>1250300</v>
      </c>
      <c r="E39" s="16">
        <v>1250300</v>
      </c>
      <c r="F39" s="56">
        <f t="shared" si="2"/>
        <v>1</v>
      </c>
    </row>
    <row r="40" spans="2:6" x14ac:dyDescent="0.25">
      <c r="B40" s="15" t="s">
        <v>20</v>
      </c>
      <c r="C40" s="16">
        <v>0</v>
      </c>
      <c r="D40" s="16">
        <v>228774010</v>
      </c>
      <c r="E40" s="16">
        <v>125531130.07999998</v>
      </c>
      <c r="F40" s="56">
        <f t="shared" si="2"/>
        <v>0.54871237375259529</v>
      </c>
    </row>
    <row r="41" spans="2:6" x14ac:dyDescent="0.25">
      <c r="B41" s="15" t="s">
        <v>22</v>
      </c>
      <c r="C41" s="16">
        <v>0</v>
      </c>
      <c r="D41" s="16">
        <v>36870</v>
      </c>
      <c r="E41" s="16">
        <v>36870</v>
      </c>
      <c r="F41" s="36">
        <f t="shared" si="2"/>
        <v>1</v>
      </c>
    </row>
    <row r="42" spans="2:6" x14ac:dyDescent="0.25">
      <c r="B42" s="2" t="s">
        <v>4</v>
      </c>
      <c r="C42" s="3">
        <f>+SUM(C43:C50)</f>
        <v>15028000</v>
      </c>
      <c r="D42" s="3">
        <f>+SUM(D43:D50)</f>
        <v>90987835</v>
      </c>
      <c r="E42" s="3">
        <f>+SUM(E43:E50)</f>
        <v>64073217.220000006</v>
      </c>
      <c r="F42" s="28">
        <f t="shared" si="2"/>
        <v>0.7041954259050125</v>
      </c>
    </row>
    <row r="43" spans="2:6" x14ac:dyDescent="0.25">
      <c r="B43" s="13" t="s">
        <v>14</v>
      </c>
      <c r="C43" s="14">
        <v>777000</v>
      </c>
      <c r="D43" s="14">
        <v>31818850</v>
      </c>
      <c r="E43" s="14">
        <v>23276699.25</v>
      </c>
      <c r="F43" s="35">
        <f t="shared" si="2"/>
        <v>0.73153804270110323</v>
      </c>
    </row>
    <row r="44" spans="2:6" x14ac:dyDescent="0.25">
      <c r="B44" s="15" t="s">
        <v>15</v>
      </c>
      <c r="C44" s="16">
        <v>0</v>
      </c>
      <c r="D44" s="16">
        <v>2241834</v>
      </c>
      <c r="E44" s="16">
        <v>2033263.03</v>
      </c>
      <c r="F44" s="36">
        <f t="shared" si="2"/>
        <v>0.90696413293758593</v>
      </c>
    </row>
    <row r="45" spans="2:6" x14ac:dyDescent="0.25">
      <c r="B45" s="15" t="s">
        <v>16</v>
      </c>
      <c r="C45" s="16">
        <v>0</v>
      </c>
      <c r="D45" s="16">
        <v>739134</v>
      </c>
      <c r="E45" s="16">
        <v>203139.45</v>
      </c>
      <c r="F45" s="36">
        <f t="shared" si="2"/>
        <v>0.27483440079877264</v>
      </c>
    </row>
    <row r="46" spans="2:6" x14ac:dyDescent="0.25">
      <c r="B46" s="15" t="s">
        <v>17</v>
      </c>
      <c r="C46" s="16">
        <v>0</v>
      </c>
      <c r="D46" s="16">
        <v>6478442</v>
      </c>
      <c r="E46" s="16">
        <v>2457873</v>
      </c>
      <c r="F46" s="36">
        <f t="shared" si="2"/>
        <v>0.37939260704965794</v>
      </c>
    </row>
    <row r="47" spans="2:6" x14ac:dyDescent="0.25">
      <c r="B47" s="15" t="s">
        <v>18</v>
      </c>
      <c r="C47" s="16">
        <v>0</v>
      </c>
      <c r="D47" s="16">
        <v>65962</v>
      </c>
      <c r="E47" s="16">
        <v>65793</v>
      </c>
      <c r="F47" s="36">
        <f t="shared" si="2"/>
        <v>0.99743791880173438</v>
      </c>
    </row>
    <row r="48" spans="2:6" x14ac:dyDescent="0.25">
      <c r="B48" s="15" t="s">
        <v>19</v>
      </c>
      <c r="C48" s="16">
        <v>0</v>
      </c>
      <c r="D48" s="16">
        <v>4888501</v>
      </c>
      <c r="E48" s="16">
        <v>2434280</v>
      </c>
      <c r="F48" s="36">
        <f t="shared" si="2"/>
        <v>0.49796041772314253</v>
      </c>
    </row>
    <row r="49" spans="2:6" x14ac:dyDescent="0.25">
      <c r="B49" s="15" t="s">
        <v>21</v>
      </c>
      <c r="C49" s="16">
        <v>2830000</v>
      </c>
      <c r="D49" s="16">
        <v>19361193</v>
      </c>
      <c r="E49" s="16">
        <v>12754353.690000003</v>
      </c>
      <c r="F49" s="36">
        <f t="shared" si="2"/>
        <v>0.65875866688586815</v>
      </c>
    </row>
    <row r="50" spans="2:6" x14ac:dyDescent="0.25">
      <c r="B50" s="15" t="s">
        <v>22</v>
      </c>
      <c r="C50" s="16">
        <v>11421000</v>
      </c>
      <c r="D50" s="16">
        <v>25393919</v>
      </c>
      <c r="E50" s="16">
        <v>20847815.800000004</v>
      </c>
      <c r="F50" s="36">
        <f t="shared" si="2"/>
        <v>0.82097669918534455</v>
      </c>
    </row>
    <row r="51" spans="2:6" x14ac:dyDescent="0.25">
      <c r="B51" s="2" t="s">
        <v>5</v>
      </c>
      <c r="C51" s="3">
        <f>+SUM(C52:C63)</f>
        <v>867775375</v>
      </c>
      <c r="D51" s="3">
        <f t="shared" ref="D51:E51" si="4">+SUM(D52:D63)</f>
        <v>363461589</v>
      </c>
      <c r="E51" s="3">
        <f t="shared" si="4"/>
        <v>59159038.869999982</v>
      </c>
      <c r="F51" s="28">
        <f t="shared" si="2"/>
        <v>0.1627655869572506</v>
      </c>
    </row>
    <row r="52" spans="2:6" x14ac:dyDescent="0.25">
      <c r="B52" s="13" t="s">
        <v>14</v>
      </c>
      <c r="C52" s="14">
        <v>28635690</v>
      </c>
      <c r="D52" s="14">
        <v>959714</v>
      </c>
      <c r="E52" s="14">
        <v>37191.18</v>
      </c>
      <c r="F52" s="35">
        <f t="shared" si="2"/>
        <v>3.8752357473163877E-2</v>
      </c>
    </row>
    <row r="53" spans="2:6" x14ac:dyDescent="0.25">
      <c r="B53" s="15" t="s">
        <v>15</v>
      </c>
      <c r="C53" s="16">
        <v>30990690</v>
      </c>
      <c r="D53" s="16">
        <v>29574533</v>
      </c>
      <c r="E53" s="16">
        <v>4184013.7799999993</v>
      </c>
      <c r="F53" s="36">
        <f t="shared" si="2"/>
        <v>0.14147353670808596</v>
      </c>
    </row>
    <row r="54" spans="2:6" x14ac:dyDescent="0.25">
      <c r="B54" s="15" t="s">
        <v>16</v>
      </c>
      <c r="C54" s="16">
        <v>25000000</v>
      </c>
      <c r="D54" s="16">
        <v>6581128</v>
      </c>
      <c r="E54" s="16">
        <v>129722.73</v>
      </c>
      <c r="F54" s="36">
        <f t="shared" si="2"/>
        <v>1.9711321524212871E-2</v>
      </c>
    </row>
    <row r="55" spans="2:6" x14ac:dyDescent="0.25">
      <c r="B55" s="15" t="s">
        <v>17</v>
      </c>
      <c r="C55" s="16">
        <v>25000000</v>
      </c>
      <c r="D55" s="16">
        <v>12148</v>
      </c>
      <c r="E55" s="16">
        <v>0</v>
      </c>
      <c r="F55" s="36" t="str">
        <f t="shared" si="2"/>
        <v>0%</v>
      </c>
    </row>
    <row r="56" spans="2:6" x14ac:dyDescent="0.25">
      <c r="B56" s="15" t="s">
        <v>18</v>
      </c>
      <c r="C56" s="16">
        <v>15000000</v>
      </c>
      <c r="D56" s="16">
        <v>19049945</v>
      </c>
      <c r="E56" s="16">
        <v>96734</v>
      </c>
      <c r="F56" s="36">
        <f t="shared" si="2"/>
        <v>5.0779149231139509E-3</v>
      </c>
    </row>
    <row r="57" spans="2:6" x14ac:dyDescent="0.25">
      <c r="B57" s="15" t="s">
        <v>19</v>
      </c>
      <c r="C57" s="16">
        <v>25000000</v>
      </c>
      <c r="D57" s="16">
        <v>35237795</v>
      </c>
      <c r="E57" s="16">
        <v>14388.92</v>
      </c>
      <c r="F57" s="36">
        <f t="shared" si="2"/>
        <v>4.0833769536374227E-4</v>
      </c>
    </row>
    <row r="58" spans="2:6" x14ac:dyDescent="0.25">
      <c r="B58" s="15" t="s">
        <v>20</v>
      </c>
      <c r="C58" s="16">
        <v>0</v>
      </c>
      <c r="D58" s="16">
        <v>21072438</v>
      </c>
      <c r="E58" s="16">
        <v>7019098.2999999989</v>
      </c>
      <c r="F58" s="36">
        <f t="shared" si="2"/>
        <v>0.33309379294412916</v>
      </c>
    </row>
    <row r="59" spans="2:6" x14ac:dyDescent="0.25">
      <c r="B59" s="15" t="s">
        <v>23</v>
      </c>
      <c r="C59" s="16">
        <v>0</v>
      </c>
      <c r="D59" s="16">
        <v>1395124</v>
      </c>
      <c r="E59" s="16">
        <v>109798.6</v>
      </c>
      <c r="F59" s="36">
        <f t="shared" si="2"/>
        <v>7.8701678130402755E-2</v>
      </c>
    </row>
    <row r="60" spans="2:6" x14ac:dyDescent="0.25">
      <c r="B60" s="15" t="s">
        <v>24</v>
      </c>
      <c r="C60" s="16">
        <v>0</v>
      </c>
      <c r="D60" s="16">
        <v>316481</v>
      </c>
      <c r="E60" s="16">
        <v>219765</v>
      </c>
      <c r="F60" s="36">
        <f t="shared" si="2"/>
        <v>0.69440187562602496</v>
      </c>
    </row>
    <row r="61" spans="2:6" x14ac:dyDescent="0.25">
      <c r="B61" s="15" t="s">
        <v>25</v>
      </c>
      <c r="C61" s="16">
        <v>10000000</v>
      </c>
      <c r="D61" s="16">
        <v>10532780</v>
      </c>
      <c r="E61" s="16">
        <v>283733.31</v>
      </c>
      <c r="F61" s="36">
        <f t="shared" si="2"/>
        <v>2.6938121749433674E-2</v>
      </c>
    </row>
    <row r="62" spans="2:6" x14ac:dyDescent="0.25">
      <c r="B62" s="15" t="s">
        <v>21</v>
      </c>
      <c r="C62" s="16">
        <v>0</v>
      </c>
      <c r="D62" s="16">
        <v>5439936</v>
      </c>
      <c r="E62" s="16">
        <v>1215098.8700000003</v>
      </c>
      <c r="F62" s="36">
        <f t="shared" si="2"/>
        <v>0.2233663907075378</v>
      </c>
    </row>
    <row r="63" spans="2:6" x14ac:dyDescent="0.25">
      <c r="B63" s="15" t="s">
        <v>22</v>
      </c>
      <c r="C63" s="16">
        <v>708148995</v>
      </c>
      <c r="D63" s="16">
        <v>233289567</v>
      </c>
      <c r="E63" s="16">
        <v>45849494.179999985</v>
      </c>
      <c r="F63" s="36">
        <f t="shared" si="2"/>
        <v>0.1965346962129686</v>
      </c>
    </row>
    <row r="64" spans="2:6" x14ac:dyDescent="0.25">
      <c r="B64" s="4" t="s">
        <v>8</v>
      </c>
      <c r="C64" s="5">
        <f>+C51+C42+C36+C23+C19+C6</f>
        <v>3462390947</v>
      </c>
      <c r="D64" s="5">
        <f>+D51+D42+D36+D23+D19+D6</f>
        <v>5018102899</v>
      </c>
      <c r="E64" s="5">
        <f>+E51+E42+E36+E23+E19+E6</f>
        <v>2025582054.7200003</v>
      </c>
      <c r="F64" s="7">
        <f t="shared" ref="F64" si="5">E64/D64</f>
        <v>0.40365494600034113</v>
      </c>
    </row>
    <row r="65" spans="2:5" x14ac:dyDescent="0.25">
      <c r="B65" s="1" t="s">
        <v>31</v>
      </c>
      <c r="C65" s="11"/>
      <c r="D65" s="11"/>
      <c r="E65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4.7109375" customWidth="1"/>
    <col min="6" max="6" width="11.85546875" bestFit="1" customWidth="1"/>
  </cols>
  <sheetData>
    <row r="2" spans="2:6" ht="52.5" customHeight="1" x14ac:dyDescent="0.25">
      <c r="B2" s="63" t="s">
        <v>27</v>
      </c>
      <c r="C2" s="63"/>
      <c r="D2" s="63"/>
      <c r="E2" s="63"/>
      <c r="F2" s="6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SUM(C7:C11)</f>
        <v>200000</v>
      </c>
      <c r="D6" s="3">
        <f t="shared" ref="D6:E6" si="0">SUM(D7:D11)</f>
        <v>1964730</v>
      </c>
      <c r="E6" s="3">
        <f t="shared" si="0"/>
        <v>623990.6</v>
      </c>
      <c r="F6" s="28">
        <f t="shared" ref="F6:F12" si="1">IF(E6=0,"0.0%",E6/D6)</f>
        <v>0.31759610735317317</v>
      </c>
    </row>
    <row r="7" spans="2:6" x14ac:dyDescent="0.25">
      <c r="B7" s="38" t="s">
        <v>14</v>
      </c>
      <c r="C7" s="14">
        <v>0</v>
      </c>
      <c r="D7" s="14">
        <v>42485</v>
      </c>
      <c r="E7" s="14">
        <v>0</v>
      </c>
      <c r="F7" s="52" t="str">
        <f t="shared" si="1"/>
        <v>0.0%</v>
      </c>
    </row>
    <row r="8" spans="2:6" x14ac:dyDescent="0.25">
      <c r="B8" s="51" t="s">
        <v>15</v>
      </c>
      <c r="C8" s="42">
        <v>0</v>
      </c>
      <c r="D8" s="42">
        <v>212597</v>
      </c>
      <c r="E8" s="42">
        <v>62800</v>
      </c>
      <c r="F8" s="53">
        <f t="shared" si="1"/>
        <v>0.29539457283028453</v>
      </c>
    </row>
    <row r="9" spans="2:6" x14ac:dyDescent="0.25">
      <c r="B9" s="43" t="s">
        <v>23</v>
      </c>
      <c r="C9" s="16">
        <v>0</v>
      </c>
      <c r="D9" s="16">
        <v>650000</v>
      </c>
      <c r="E9" s="16">
        <v>238266</v>
      </c>
      <c r="F9" s="53">
        <f t="shared" si="1"/>
        <v>0.36656307692307694</v>
      </c>
    </row>
    <row r="10" spans="2:6" x14ac:dyDescent="0.25">
      <c r="B10" s="43" t="s">
        <v>21</v>
      </c>
      <c r="C10" s="16">
        <v>0</v>
      </c>
      <c r="D10" s="16">
        <v>0</v>
      </c>
      <c r="E10" s="16">
        <v>0</v>
      </c>
      <c r="F10" s="53" t="str">
        <f t="shared" si="1"/>
        <v>0.0%</v>
      </c>
    </row>
    <row r="11" spans="2:6" x14ac:dyDescent="0.25">
      <c r="B11" s="44" t="s">
        <v>22</v>
      </c>
      <c r="C11" s="18">
        <v>200000</v>
      </c>
      <c r="D11" s="18">
        <v>1059648</v>
      </c>
      <c r="E11" s="18">
        <v>322924.59999999998</v>
      </c>
      <c r="F11" s="54">
        <f t="shared" si="1"/>
        <v>0.30474704807634229</v>
      </c>
    </row>
    <row r="12" spans="2:6" x14ac:dyDescent="0.25">
      <c r="B12" s="2" t="s">
        <v>1</v>
      </c>
      <c r="C12" s="3">
        <f>SUM(C13:C14)</f>
        <v>850000</v>
      </c>
      <c r="D12" s="3">
        <f t="shared" ref="D12:E12" si="2">SUM(D13:D14)</f>
        <v>850000</v>
      </c>
      <c r="E12" s="3">
        <f t="shared" si="2"/>
        <v>0</v>
      </c>
      <c r="F12" s="28" t="str">
        <f t="shared" si="1"/>
        <v>0.0%</v>
      </c>
    </row>
    <row r="13" spans="2:6" x14ac:dyDescent="0.25">
      <c r="B13" s="38" t="s">
        <v>21</v>
      </c>
      <c r="C13" s="14">
        <v>850000</v>
      </c>
      <c r="D13" s="14">
        <v>0</v>
      </c>
      <c r="E13" s="14">
        <v>0</v>
      </c>
      <c r="F13" s="52" t="str">
        <f>IF(E13=0,"0.0%",E13/D13)</f>
        <v>0.0%</v>
      </c>
    </row>
    <row r="14" spans="2:6" x14ac:dyDescent="0.25">
      <c r="B14" s="44" t="s">
        <v>22</v>
      </c>
      <c r="C14" s="18">
        <v>0</v>
      </c>
      <c r="D14" s="18">
        <v>850000</v>
      </c>
      <c r="E14" s="18">
        <v>0</v>
      </c>
      <c r="F14" s="54" t="str">
        <f t="shared" ref="F14:F44" si="3">IF(E14=0,"0.0%",E14/D14)</f>
        <v>0.0%</v>
      </c>
    </row>
    <row r="15" spans="2:6" x14ac:dyDescent="0.25">
      <c r="B15" s="2" t="s">
        <v>2</v>
      </c>
      <c r="C15" s="3">
        <f>+SUM(C16:C27)</f>
        <v>60526363</v>
      </c>
      <c r="D15" s="3">
        <f t="shared" ref="D15:E15" si="4">+SUM(D16:D27)</f>
        <v>269266954</v>
      </c>
      <c r="E15" s="3">
        <f t="shared" si="4"/>
        <v>93672349.620000005</v>
      </c>
      <c r="F15" s="28">
        <f t="shared" si="3"/>
        <v>0.34787911486531692</v>
      </c>
    </row>
    <row r="16" spans="2:6" x14ac:dyDescent="0.25">
      <c r="B16" s="13" t="s">
        <v>14</v>
      </c>
      <c r="C16" s="14">
        <v>6360</v>
      </c>
      <c r="D16" s="14">
        <v>3161758</v>
      </c>
      <c r="E16" s="14">
        <v>687440.98999999987</v>
      </c>
      <c r="F16" s="52">
        <f t="shared" si="3"/>
        <v>0.21742365797761873</v>
      </c>
    </row>
    <row r="17" spans="2:6" x14ac:dyDescent="0.25">
      <c r="B17" s="15" t="s">
        <v>15</v>
      </c>
      <c r="C17" s="16">
        <v>7950</v>
      </c>
      <c r="D17" s="16">
        <v>7537177</v>
      </c>
      <c r="E17" s="16">
        <v>1273385.8800000004</v>
      </c>
      <c r="F17" s="53">
        <f t="shared" si="3"/>
        <v>0.16894732338115456</v>
      </c>
    </row>
    <row r="18" spans="2:6" x14ac:dyDescent="0.25">
      <c r="B18" s="15" t="s">
        <v>16</v>
      </c>
      <c r="C18" s="16">
        <v>4770</v>
      </c>
      <c r="D18" s="16">
        <v>6081072</v>
      </c>
      <c r="E18" s="16">
        <v>2354858.0099999998</v>
      </c>
      <c r="F18" s="53">
        <f t="shared" si="3"/>
        <v>0.38724389548421723</v>
      </c>
    </row>
    <row r="19" spans="2:6" x14ac:dyDescent="0.25">
      <c r="B19" s="15" t="s">
        <v>17</v>
      </c>
      <c r="C19" s="16">
        <v>6360</v>
      </c>
      <c r="D19" s="16">
        <v>1611521</v>
      </c>
      <c r="E19" s="16">
        <v>410213</v>
      </c>
      <c r="F19" s="53">
        <f t="shared" si="3"/>
        <v>0.25455020443419601</v>
      </c>
    </row>
    <row r="20" spans="2:6" x14ac:dyDescent="0.25">
      <c r="B20" s="15" t="s">
        <v>18</v>
      </c>
      <c r="C20" s="16">
        <v>4770</v>
      </c>
      <c r="D20" s="16">
        <v>2988175</v>
      </c>
      <c r="E20" s="16">
        <v>500510.49</v>
      </c>
      <c r="F20" s="53">
        <f t="shared" si="3"/>
        <v>0.16749704752901018</v>
      </c>
    </row>
    <row r="21" spans="2:6" x14ac:dyDescent="0.25">
      <c r="B21" s="15" t="s">
        <v>19</v>
      </c>
      <c r="C21" s="16">
        <v>4770</v>
      </c>
      <c r="D21" s="16">
        <v>1159321</v>
      </c>
      <c r="E21" s="16">
        <v>227898.21</v>
      </c>
      <c r="F21" s="53">
        <f t="shared" si="3"/>
        <v>0.19657904066259474</v>
      </c>
    </row>
    <row r="22" spans="2:6" x14ac:dyDescent="0.25">
      <c r="B22" s="15" t="s">
        <v>20</v>
      </c>
      <c r="C22" s="16">
        <v>5830</v>
      </c>
      <c r="D22" s="16">
        <v>695980</v>
      </c>
      <c r="E22" s="16">
        <v>7350</v>
      </c>
      <c r="F22" s="53">
        <f t="shared" si="3"/>
        <v>1.056064829449122E-2</v>
      </c>
    </row>
    <row r="23" spans="2:6" x14ac:dyDescent="0.25">
      <c r="B23" s="15" t="s">
        <v>23</v>
      </c>
      <c r="C23" s="16">
        <v>0</v>
      </c>
      <c r="D23" s="16">
        <v>1165453</v>
      </c>
      <c r="E23" s="16">
        <v>273200.03999999998</v>
      </c>
      <c r="F23" s="53">
        <f t="shared" si="3"/>
        <v>0.23441532176758734</v>
      </c>
    </row>
    <row r="24" spans="2:6" x14ac:dyDescent="0.25">
      <c r="B24" s="15" t="s">
        <v>24</v>
      </c>
      <c r="C24" s="16">
        <v>1590</v>
      </c>
      <c r="D24" s="16">
        <v>575468</v>
      </c>
      <c r="E24" s="16">
        <v>230382</v>
      </c>
      <c r="F24" s="53">
        <f t="shared" si="3"/>
        <v>0.40033850709335705</v>
      </c>
    </row>
    <row r="25" spans="2:6" x14ac:dyDescent="0.25">
      <c r="B25" s="15" t="s">
        <v>25</v>
      </c>
      <c r="C25" s="16">
        <v>3180</v>
      </c>
      <c r="D25" s="16">
        <v>135480</v>
      </c>
      <c r="E25" s="16">
        <v>49867.17</v>
      </c>
      <c r="F25" s="53">
        <f t="shared" si="3"/>
        <v>0.36807772364924712</v>
      </c>
    </row>
    <row r="26" spans="2:6" x14ac:dyDescent="0.25">
      <c r="B26" s="15" t="s">
        <v>21</v>
      </c>
      <c r="C26" s="16">
        <v>14832993</v>
      </c>
      <c r="D26" s="16">
        <v>76147125</v>
      </c>
      <c r="E26" s="16">
        <v>32575222.32</v>
      </c>
      <c r="F26" s="53">
        <f t="shared" si="3"/>
        <v>0.42779320059687087</v>
      </c>
    </row>
    <row r="27" spans="2:6" x14ac:dyDescent="0.25">
      <c r="B27" s="17" t="s">
        <v>22</v>
      </c>
      <c r="C27" s="18">
        <v>45647790</v>
      </c>
      <c r="D27" s="18">
        <v>168008424</v>
      </c>
      <c r="E27" s="18">
        <v>55082021.510000005</v>
      </c>
      <c r="F27" s="54">
        <f t="shared" si="3"/>
        <v>0.32785273618184768</v>
      </c>
    </row>
    <row r="28" spans="2:6" hidden="1" x14ac:dyDescent="0.25">
      <c r="B28" s="2" t="s">
        <v>3</v>
      </c>
      <c r="C28" s="3">
        <f>+C29</f>
        <v>0</v>
      </c>
      <c r="D28" s="3">
        <f t="shared" ref="D28:E28" si="5">+D29</f>
        <v>0</v>
      </c>
      <c r="E28" s="3">
        <f t="shared" si="5"/>
        <v>0</v>
      </c>
      <c r="F28" s="28" t="str">
        <f t="shared" si="3"/>
        <v>0.0%</v>
      </c>
    </row>
    <row r="29" spans="2:6" hidden="1" x14ac:dyDescent="0.25">
      <c r="B29" s="13"/>
      <c r="C29" s="14"/>
      <c r="D29" s="14"/>
      <c r="E29" s="14"/>
      <c r="F29" s="52" t="str">
        <f t="shared" si="3"/>
        <v>0.0%</v>
      </c>
    </row>
    <row r="30" spans="2:6" x14ac:dyDescent="0.25">
      <c r="B30" s="2" t="s">
        <v>4</v>
      </c>
      <c r="C30" s="3">
        <f>+SUM(C31:C32)</f>
        <v>2908783</v>
      </c>
      <c r="D30" s="3">
        <f>+SUM(D31:D32)</f>
        <v>2976576</v>
      </c>
      <c r="E30" s="3">
        <f>+SUM(E31:E32)</f>
        <v>426053.94000000006</v>
      </c>
      <c r="F30" s="28">
        <f t="shared" si="3"/>
        <v>0.14313558262916856</v>
      </c>
    </row>
    <row r="31" spans="2:6" x14ac:dyDescent="0.25">
      <c r="B31" s="13" t="s">
        <v>21</v>
      </c>
      <c r="C31" s="14">
        <v>2615453</v>
      </c>
      <c r="D31" s="14">
        <v>2880781</v>
      </c>
      <c r="E31" s="14">
        <v>378387.10000000003</v>
      </c>
      <c r="F31" s="52">
        <f t="shared" si="3"/>
        <v>0.13134879048424716</v>
      </c>
    </row>
    <row r="32" spans="2:6" x14ac:dyDescent="0.25">
      <c r="B32" s="41" t="s">
        <v>22</v>
      </c>
      <c r="C32" s="42">
        <v>293330</v>
      </c>
      <c r="D32" s="42">
        <v>95795</v>
      </c>
      <c r="E32" s="42">
        <v>47666.84</v>
      </c>
      <c r="F32" s="53">
        <f t="shared" si="3"/>
        <v>0.49759214990343958</v>
      </c>
    </row>
    <row r="33" spans="2:6" x14ac:dyDescent="0.25">
      <c r="B33" s="2" t="s">
        <v>5</v>
      </c>
      <c r="C33" s="3">
        <f>+SUM(C34:C43)</f>
        <v>3283023</v>
      </c>
      <c r="D33" s="3">
        <f>+SUM(D34:D43)</f>
        <v>13786353</v>
      </c>
      <c r="E33" s="3">
        <f>+SUM(E34:E43)</f>
        <v>1786136.9700000004</v>
      </c>
      <c r="F33" s="28">
        <f t="shared" si="3"/>
        <v>0.12955833714688725</v>
      </c>
    </row>
    <row r="34" spans="2:6" x14ac:dyDescent="0.25">
      <c r="B34" s="13" t="s">
        <v>14</v>
      </c>
      <c r="C34" s="14">
        <v>0</v>
      </c>
      <c r="D34" s="14">
        <v>320</v>
      </c>
      <c r="E34" s="14">
        <v>320</v>
      </c>
      <c r="F34" s="52">
        <f t="shared" si="3"/>
        <v>1</v>
      </c>
    </row>
    <row r="35" spans="2:6" x14ac:dyDescent="0.25">
      <c r="B35" s="41" t="s">
        <v>15</v>
      </c>
      <c r="C35" s="42">
        <v>0</v>
      </c>
      <c r="D35" s="42">
        <v>16460</v>
      </c>
      <c r="E35" s="42">
        <v>9460</v>
      </c>
      <c r="F35" s="53">
        <f t="shared" si="3"/>
        <v>0.57472660996354796</v>
      </c>
    </row>
    <row r="36" spans="2:6" x14ac:dyDescent="0.25">
      <c r="B36" s="41" t="s">
        <v>16</v>
      </c>
      <c r="C36" s="42">
        <v>0</v>
      </c>
      <c r="D36" s="42">
        <v>7390</v>
      </c>
      <c r="E36" s="42">
        <v>3790</v>
      </c>
      <c r="F36" s="53">
        <f t="shared" si="3"/>
        <v>0.51285520974289578</v>
      </c>
    </row>
    <row r="37" spans="2:6" x14ac:dyDescent="0.25">
      <c r="B37" s="41" t="s">
        <v>18</v>
      </c>
      <c r="C37" s="42">
        <v>0</v>
      </c>
      <c r="D37" s="42">
        <v>8000</v>
      </c>
      <c r="E37" s="42">
        <v>0</v>
      </c>
      <c r="F37" s="53" t="str">
        <f t="shared" si="3"/>
        <v>0.0%</v>
      </c>
    </row>
    <row r="38" spans="2:6" x14ac:dyDescent="0.25">
      <c r="B38" s="41" t="s">
        <v>19</v>
      </c>
      <c r="C38" s="42">
        <v>0</v>
      </c>
      <c r="D38" s="42">
        <v>32250</v>
      </c>
      <c r="E38" s="42">
        <v>0</v>
      </c>
      <c r="F38" s="53" t="str">
        <f t="shared" si="3"/>
        <v>0.0%</v>
      </c>
    </row>
    <row r="39" spans="2:6" x14ac:dyDescent="0.25">
      <c r="B39" s="41" t="s">
        <v>20</v>
      </c>
      <c r="C39" s="42">
        <v>0</v>
      </c>
      <c r="D39" s="42">
        <v>31618</v>
      </c>
      <c r="E39" s="42">
        <v>1888</v>
      </c>
      <c r="F39" s="53">
        <f t="shared" si="3"/>
        <v>5.9712821810361187E-2</v>
      </c>
    </row>
    <row r="40" spans="2:6" x14ac:dyDescent="0.25">
      <c r="B40" s="41" t="s">
        <v>23</v>
      </c>
      <c r="C40" s="42">
        <v>0</v>
      </c>
      <c r="D40" s="42">
        <v>276100</v>
      </c>
      <c r="E40" s="42">
        <v>24000</v>
      </c>
      <c r="F40" s="53">
        <f t="shared" si="3"/>
        <v>8.6925027164070995E-2</v>
      </c>
    </row>
    <row r="41" spans="2:6" x14ac:dyDescent="0.25">
      <c r="B41" s="41" t="s">
        <v>24</v>
      </c>
      <c r="C41" s="42">
        <v>0</v>
      </c>
      <c r="D41" s="42">
        <v>9000</v>
      </c>
      <c r="E41" s="42">
        <v>0</v>
      </c>
      <c r="F41" s="53" t="str">
        <f t="shared" si="3"/>
        <v>0.0%</v>
      </c>
    </row>
    <row r="42" spans="2:6" x14ac:dyDescent="0.25">
      <c r="B42" s="15" t="s">
        <v>21</v>
      </c>
      <c r="C42" s="16">
        <v>3010683</v>
      </c>
      <c r="D42" s="16">
        <v>5164931</v>
      </c>
      <c r="E42" s="16">
        <v>632992.28</v>
      </c>
      <c r="F42" s="53">
        <f t="shared" si="3"/>
        <v>0.12255580568259286</v>
      </c>
    </row>
    <row r="43" spans="2:6" x14ac:dyDescent="0.25">
      <c r="B43" s="15" t="s">
        <v>22</v>
      </c>
      <c r="C43" s="16">
        <v>272340</v>
      </c>
      <c r="D43" s="16">
        <v>8240284</v>
      </c>
      <c r="E43" s="16">
        <v>1113686.6900000004</v>
      </c>
      <c r="F43" s="53">
        <f t="shared" si="3"/>
        <v>0.13515149356502767</v>
      </c>
    </row>
    <row r="44" spans="2:6" x14ac:dyDescent="0.25">
      <c r="B44" s="4" t="s">
        <v>8</v>
      </c>
      <c r="C44" s="5">
        <f>+C33+C30+C28+C15+C12+C6</f>
        <v>67768169</v>
      </c>
      <c r="D44" s="5">
        <f>+D33+D30+D28+D15+D12+D6</f>
        <v>288844613</v>
      </c>
      <c r="E44" s="5">
        <f>+E33+E30+E28+E15+E12+E6</f>
        <v>96508531.129999995</v>
      </c>
      <c r="F44" s="32">
        <f t="shared" si="3"/>
        <v>0.33411920038127901</v>
      </c>
    </row>
    <row r="45" spans="2:6" x14ac:dyDescent="0.25">
      <c r="B45" s="1" t="s">
        <v>31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bestFit="1" customWidth="1"/>
    <col min="5" max="5" width="14.7109375" customWidth="1"/>
  </cols>
  <sheetData>
    <row r="2" spans="2:6" ht="70.5" customHeight="1" x14ac:dyDescent="0.25">
      <c r="B2" s="63" t="s">
        <v>29</v>
      </c>
      <c r="C2" s="63"/>
      <c r="D2" s="63"/>
      <c r="E2" s="63"/>
      <c r="F2" s="6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hidden="1" x14ac:dyDescent="0.25">
      <c r="B6" s="2" t="s">
        <v>3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>E6/D6</f>
        <v>#DIV/0!</v>
      </c>
    </row>
    <row r="7" spans="2:6" hidden="1" x14ac:dyDescent="0.25">
      <c r="B7" s="13"/>
      <c r="C7" s="14"/>
      <c r="D7" s="14"/>
      <c r="E7" s="14"/>
      <c r="F7" s="39" t="e">
        <f>E7/D7</f>
        <v>#DIV/0!</v>
      </c>
    </row>
    <row r="8" spans="2:6" x14ac:dyDescent="0.25">
      <c r="B8" s="2" t="s">
        <v>5</v>
      </c>
      <c r="C8" s="3">
        <f>+SUM(C9:C9)</f>
        <v>0</v>
      </c>
      <c r="D8" s="3">
        <f>+SUM(D9:D9)</f>
        <v>3166225</v>
      </c>
      <c r="E8" s="3">
        <f>+SUM(E9:E9)</f>
        <v>2265757.58</v>
      </c>
      <c r="F8" s="28">
        <f t="shared" ref="F8:F10" si="1">IF(E8=0,"0.0%",E8/D8)</f>
        <v>0.71560220135966335</v>
      </c>
    </row>
    <row r="9" spans="2:6" x14ac:dyDescent="0.25">
      <c r="B9" s="13" t="s">
        <v>22</v>
      </c>
      <c r="C9" s="14">
        <v>0</v>
      </c>
      <c r="D9" s="14">
        <v>3166225</v>
      </c>
      <c r="E9" s="14">
        <v>2265757.58</v>
      </c>
      <c r="F9" s="55">
        <f t="shared" si="1"/>
        <v>0.71560220135966335</v>
      </c>
    </row>
    <row r="10" spans="2:6" x14ac:dyDescent="0.25">
      <c r="B10" s="4" t="s">
        <v>8</v>
      </c>
      <c r="C10" s="5">
        <f>+C8+C6</f>
        <v>0</v>
      </c>
      <c r="D10" s="5">
        <f t="shared" ref="D10:E10" si="2">+D8+D6</f>
        <v>3166225</v>
      </c>
      <c r="E10" s="5">
        <f t="shared" si="2"/>
        <v>2265757.58</v>
      </c>
      <c r="F10" s="32">
        <f t="shared" si="1"/>
        <v>0.71560220135966335</v>
      </c>
    </row>
    <row r="11" spans="2:6" x14ac:dyDescent="0.25">
      <c r="B11" s="1" t="s">
        <v>31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F28" sqref="F28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63" t="s">
        <v>30</v>
      </c>
      <c r="C2" s="63"/>
      <c r="D2" s="63"/>
      <c r="E2" s="63"/>
      <c r="F2" s="6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 t="shared" ref="C6:D6" si="0">+C7</f>
        <v>0</v>
      </c>
      <c r="D6" s="3">
        <f t="shared" si="0"/>
        <v>849936</v>
      </c>
      <c r="E6" s="3">
        <f>+E7</f>
        <v>0</v>
      </c>
      <c r="F6" s="28" t="str">
        <f t="shared" ref="F6:F33" si="1">IF(E6=0,"0.0%",E6/D6)</f>
        <v>0.0%</v>
      </c>
    </row>
    <row r="7" spans="2:6" x14ac:dyDescent="0.25">
      <c r="B7" s="26" t="s">
        <v>22</v>
      </c>
      <c r="C7" s="14">
        <v>0</v>
      </c>
      <c r="D7" s="14">
        <v>849936</v>
      </c>
      <c r="E7" s="14">
        <v>0</v>
      </c>
      <c r="F7" s="52" t="str">
        <f t="shared" si="1"/>
        <v>0.0%</v>
      </c>
    </row>
    <row r="8" spans="2:6" x14ac:dyDescent="0.25">
      <c r="B8" s="2" t="s">
        <v>2</v>
      </c>
      <c r="C8" s="3">
        <f>SUM(C9:C19)</f>
        <v>0</v>
      </c>
      <c r="D8" s="3">
        <f>SUM(D9:D19)</f>
        <v>355779095</v>
      </c>
      <c r="E8" s="3">
        <f>SUM(E9:E19)</f>
        <v>112429880.02000006</v>
      </c>
      <c r="F8" s="28">
        <f t="shared" si="1"/>
        <v>0.31601036036139241</v>
      </c>
    </row>
    <row r="9" spans="2:6" x14ac:dyDescent="0.25">
      <c r="B9" s="45" t="s">
        <v>14</v>
      </c>
      <c r="C9" s="16">
        <v>0</v>
      </c>
      <c r="D9" s="16">
        <v>20363292</v>
      </c>
      <c r="E9" s="16">
        <v>3074090.7800000003</v>
      </c>
      <c r="F9" s="53">
        <f t="shared" si="1"/>
        <v>0.15096236797075838</v>
      </c>
    </row>
    <row r="10" spans="2:6" x14ac:dyDescent="0.25">
      <c r="B10" s="45" t="s">
        <v>15</v>
      </c>
      <c r="C10" s="16">
        <v>0</v>
      </c>
      <c r="D10" s="16">
        <v>56212034</v>
      </c>
      <c r="E10" s="16">
        <v>19882244.539999999</v>
      </c>
      <c r="F10" s="53">
        <f t="shared" si="1"/>
        <v>0.35370085594127404</v>
      </c>
    </row>
    <row r="11" spans="2:6" x14ac:dyDescent="0.25">
      <c r="B11" s="45" t="s">
        <v>16</v>
      </c>
      <c r="C11" s="16">
        <v>0</v>
      </c>
      <c r="D11" s="16">
        <v>14450030</v>
      </c>
      <c r="E11" s="16">
        <v>3810176.8000000007</v>
      </c>
      <c r="F11" s="53">
        <f t="shared" si="1"/>
        <v>0.26367950793181749</v>
      </c>
    </row>
    <row r="12" spans="2:6" x14ac:dyDescent="0.25">
      <c r="B12" s="45" t="s">
        <v>17</v>
      </c>
      <c r="C12" s="16">
        <v>0</v>
      </c>
      <c r="D12" s="16">
        <v>186260</v>
      </c>
      <c r="E12" s="16">
        <v>72568.989999999991</v>
      </c>
      <c r="F12" s="53">
        <f t="shared" si="1"/>
        <v>0.38961124234940403</v>
      </c>
    </row>
    <row r="13" spans="2:6" x14ac:dyDescent="0.25">
      <c r="B13" s="45" t="s">
        <v>18</v>
      </c>
      <c r="C13" s="16">
        <v>0</v>
      </c>
      <c r="D13" s="16">
        <v>6653637</v>
      </c>
      <c r="E13" s="16">
        <v>1201737.82</v>
      </c>
      <c r="F13" s="53">
        <f t="shared" si="1"/>
        <v>0.18061367339396484</v>
      </c>
    </row>
    <row r="14" spans="2:6" x14ac:dyDescent="0.25">
      <c r="B14" s="45" t="s">
        <v>19</v>
      </c>
      <c r="C14" s="16">
        <v>0</v>
      </c>
      <c r="D14" s="16">
        <v>8579136</v>
      </c>
      <c r="E14" s="16">
        <v>1119565.5899999999</v>
      </c>
      <c r="F14" s="53">
        <f t="shared" si="1"/>
        <v>0.13049864112190318</v>
      </c>
    </row>
    <row r="15" spans="2:6" x14ac:dyDescent="0.25">
      <c r="B15" s="45" t="s">
        <v>23</v>
      </c>
      <c r="C15" s="16">
        <v>0</v>
      </c>
      <c r="D15" s="16">
        <v>390455</v>
      </c>
      <c r="E15" s="16">
        <v>207936.78</v>
      </c>
      <c r="F15" s="53">
        <f t="shared" si="1"/>
        <v>0.53254992252628341</v>
      </c>
    </row>
    <row r="16" spans="2:6" x14ac:dyDescent="0.25">
      <c r="B16" s="45" t="s">
        <v>24</v>
      </c>
      <c r="C16" s="16">
        <v>0</v>
      </c>
      <c r="D16" s="16">
        <v>1237766</v>
      </c>
      <c r="E16" s="16">
        <v>308301.15000000002</v>
      </c>
      <c r="F16" s="53">
        <f t="shared" si="1"/>
        <v>0.24907870308281213</v>
      </c>
    </row>
    <row r="17" spans="2:6" x14ac:dyDescent="0.25">
      <c r="B17" s="45" t="s">
        <v>25</v>
      </c>
      <c r="C17" s="16">
        <v>0</v>
      </c>
      <c r="D17" s="16">
        <v>7848898</v>
      </c>
      <c r="E17" s="16">
        <v>1938933.75</v>
      </c>
      <c r="F17" s="53">
        <f t="shared" si="1"/>
        <v>0.24703260890891945</v>
      </c>
    </row>
    <row r="18" spans="2:6" x14ac:dyDescent="0.25">
      <c r="B18" s="45" t="s">
        <v>21</v>
      </c>
      <c r="C18" s="16">
        <v>0</v>
      </c>
      <c r="D18" s="16">
        <v>2750696</v>
      </c>
      <c r="E18" s="16">
        <v>1098981.79</v>
      </c>
      <c r="F18" s="53">
        <f t="shared" si="1"/>
        <v>0.39952862475533468</v>
      </c>
    </row>
    <row r="19" spans="2:6" x14ac:dyDescent="0.25">
      <c r="B19" s="45" t="s">
        <v>22</v>
      </c>
      <c r="C19" s="16">
        <v>0</v>
      </c>
      <c r="D19" s="16">
        <v>237106891</v>
      </c>
      <c r="E19" s="16">
        <v>79715342.030000061</v>
      </c>
      <c r="F19" s="53">
        <f t="shared" si="1"/>
        <v>0.33620002225072432</v>
      </c>
    </row>
    <row r="20" spans="2:6" x14ac:dyDescent="0.25">
      <c r="B20" s="2" t="s">
        <v>3</v>
      </c>
      <c r="C20" s="3">
        <f>+C21</f>
        <v>0</v>
      </c>
      <c r="D20" s="3">
        <f t="shared" ref="D20:E20" si="2">+D21</f>
        <v>0</v>
      </c>
      <c r="E20" s="3">
        <f t="shared" si="2"/>
        <v>0</v>
      </c>
      <c r="F20" s="28" t="str">
        <f t="shared" si="1"/>
        <v>0.0%</v>
      </c>
    </row>
    <row r="21" spans="2:6" x14ac:dyDescent="0.25">
      <c r="B21" s="26" t="s">
        <v>15</v>
      </c>
      <c r="C21" s="14">
        <v>0</v>
      </c>
      <c r="D21" s="14">
        <v>0</v>
      </c>
      <c r="E21" s="14">
        <v>0</v>
      </c>
      <c r="F21" s="52" t="str">
        <f t="shared" si="1"/>
        <v>0.0%</v>
      </c>
    </row>
    <row r="22" spans="2:6" x14ac:dyDescent="0.25">
      <c r="B22" s="2" t="s">
        <v>4</v>
      </c>
      <c r="C22" s="3">
        <f>SUM(C23:C24)</f>
        <v>0</v>
      </c>
      <c r="D22" s="3">
        <f t="shared" ref="D22:E22" si="3">SUM(D23:D24)</f>
        <v>191000</v>
      </c>
      <c r="E22" s="3">
        <f t="shared" si="3"/>
        <v>0</v>
      </c>
      <c r="F22" s="28" t="str">
        <f t="shared" ref="F22" si="4">IF(E22=0,"0.0%",E22/D22)</f>
        <v>0.0%</v>
      </c>
    </row>
    <row r="23" spans="2:6" x14ac:dyDescent="0.25">
      <c r="B23" s="45" t="s">
        <v>14</v>
      </c>
      <c r="C23" s="16">
        <v>0</v>
      </c>
      <c r="D23" s="16">
        <v>21000</v>
      </c>
      <c r="E23" s="16">
        <v>0</v>
      </c>
      <c r="F23" s="53" t="str">
        <f t="shared" si="1"/>
        <v>0.0%</v>
      </c>
    </row>
    <row r="24" spans="2:6" x14ac:dyDescent="0.25">
      <c r="B24" s="57" t="s">
        <v>22</v>
      </c>
      <c r="C24" s="58">
        <v>0</v>
      </c>
      <c r="D24" s="58">
        <v>170000</v>
      </c>
      <c r="E24" s="58">
        <v>0</v>
      </c>
      <c r="F24" s="59" t="str">
        <f t="shared" si="1"/>
        <v>0.0%</v>
      </c>
    </row>
    <row r="25" spans="2:6" x14ac:dyDescent="0.25">
      <c r="B25" s="2" t="s">
        <v>5</v>
      </c>
      <c r="C25" s="3">
        <f>SUM(C26:C32)</f>
        <v>0</v>
      </c>
      <c r="D25" s="3">
        <f t="shared" ref="D25:E25" si="5">SUM(D26:D32)</f>
        <v>12937512</v>
      </c>
      <c r="E25" s="3">
        <f t="shared" si="5"/>
        <v>1006311.8</v>
      </c>
      <c r="F25" s="28">
        <f t="shared" si="1"/>
        <v>7.7782482443301312E-2</v>
      </c>
    </row>
    <row r="26" spans="2:6" x14ac:dyDescent="0.25">
      <c r="B26" s="45" t="s">
        <v>14</v>
      </c>
      <c r="C26" s="16">
        <v>0</v>
      </c>
      <c r="D26" s="16">
        <v>78498</v>
      </c>
      <c r="E26" s="16">
        <v>29430</v>
      </c>
      <c r="F26" s="53">
        <f t="shared" si="1"/>
        <v>0.37491401054803947</v>
      </c>
    </row>
    <row r="27" spans="2:6" x14ac:dyDescent="0.25">
      <c r="B27" s="60" t="s">
        <v>15</v>
      </c>
      <c r="C27" s="61">
        <v>0</v>
      </c>
      <c r="D27" s="61">
        <v>4261816</v>
      </c>
      <c r="E27" s="61">
        <v>92694.180000000008</v>
      </c>
      <c r="F27" s="62">
        <f t="shared" si="1"/>
        <v>2.1749925383920846E-2</v>
      </c>
    </row>
    <row r="28" spans="2:6" x14ac:dyDescent="0.25">
      <c r="B28" s="60" t="s">
        <v>16</v>
      </c>
      <c r="C28" s="61">
        <v>0</v>
      </c>
      <c r="D28" s="61">
        <v>813085</v>
      </c>
      <c r="E28" s="61">
        <v>6284.68</v>
      </c>
      <c r="F28" s="62">
        <f t="shared" si="1"/>
        <v>7.7294255828111455E-3</v>
      </c>
    </row>
    <row r="29" spans="2:6" x14ac:dyDescent="0.25">
      <c r="B29" s="60" t="s">
        <v>18</v>
      </c>
      <c r="C29" s="61">
        <v>0</v>
      </c>
      <c r="D29" s="61">
        <v>1125204</v>
      </c>
      <c r="E29" s="61">
        <v>31840</v>
      </c>
      <c r="F29" s="62">
        <f t="shared" si="1"/>
        <v>2.8297091016384585E-2</v>
      </c>
    </row>
    <row r="30" spans="2:6" x14ac:dyDescent="0.25">
      <c r="B30" s="60" t="s">
        <v>19</v>
      </c>
      <c r="C30" s="61">
        <v>0</v>
      </c>
      <c r="D30" s="61">
        <v>96441</v>
      </c>
      <c r="E30" s="61">
        <v>43771.37</v>
      </c>
      <c r="F30" s="62">
        <f t="shared" si="1"/>
        <v>0.45386682012836865</v>
      </c>
    </row>
    <row r="31" spans="2:6" x14ac:dyDescent="0.25">
      <c r="B31" s="60" t="s">
        <v>21</v>
      </c>
      <c r="C31" s="61">
        <v>0</v>
      </c>
      <c r="D31" s="61">
        <v>15000</v>
      </c>
      <c r="E31" s="61">
        <v>0</v>
      </c>
      <c r="F31" s="62" t="str">
        <f t="shared" si="1"/>
        <v>0.0%</v>
      </c>
    </row>
    <row r="32" spans="2:6" x14ac:dyDescent="0.25">
      <c r="B32" s="46" t="s">
        <v>22</v>
      </c>
      <c r="C32" s="18">
        <v>0</v>
      </c>
      <c r="D32" s="18">
        <v>6547468</v>
      </c>
      <c r="E32" s="18">
        <v>802291.57000000007</v>
      </c>
      <c r="F32" s="54">
        <f t="shared" si="1"/>
        <v>0.12253463018070498</v>
      </c>
    </row>
    <row r="33" spans="2:6" x14ac:dyDescent="0.25">
      <c r="B33" s="4" t="s">
        <v>8</v>
      </c>
      <c r="C33" s="5">
        <f>+C25+C22+C20+C8+C6</f>
        <v>0</v>
      </c>
      <c r="D33" s="5">
        <f t="shared" ref="D33:E33" si="6">+D25+D22+D20+D8+D6</f>
        <v>369757543</v>
      </c>
      <c r="E33" s="5">
        <f t="shared" si="6"/>
        <v>113436191.82000005</v>
      </c>
      <c r="F33" s="32">
        <f t="shared" si="1"/>
        <v>0.3067853353298598</v>
      </c>
    </row>
    <row r="34" spans="2:6" x14ac:dyDescent="0.25">
      <c r="B34" s="1" t="s">
        <v>31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63" t="s">
        <v>12</v>
      </c>
      <c r="C2" s="63"/>
      <c r="D2" s="63"/>
      <c r="E2" s="63"/>
      <c r="F2" s="6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40"/>
      <c r="C7" s="14"/>
      <c r="D7" s="14"/>
      <c r="E7" s="14"/>
      <c r="F7" s="25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2017-08-14T23:48:06Z</dcterms:modified>
</cp:coreProperties>
</file>