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pR_Pliego 2017\09_Setiembre - Ok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state="hidden" r:id="rId6"/>
  </sheets>
  <definedNames>
    <definedName name="_xlnm.Print_Area" localSheetId="4">DYT!$B$2:$F$34</definedName>
    <definedName name="_xlnm.Print_Area" localSheetId="5">RD!$B$2:$F$9</definedName>
    <definedName name="_xlnm.Print_Area" localSheetId="2">RDR!$B$2:$F$46</definedName>
    <definedName name="_xlnm.Print_Area" localSheetId="1">RO!$B$2:$F$65</definedName>
    <definedName name="_xlnm.Print_Area" localSheetId="3">ROOC!$B$2:$F$11</definedName>
    <definedName name="_xlnm.Print_Area" localSheetId="0">'TODA FUENTE'!$B$2:$F$66</definedName>
  </definedNames>
  <calcPr calcId="152511"/>
</workbook>
</file>

<file path=xl/calcChain.xml><?xml version="1.0" encoding="utf-8"?>
<calcChain xmlns="http://schemas.openxmlformats.org/spreadsheetml/2006/main">
  <c r="F39" i="3" l="1"/>
  <c r="E25" i="5" l="1"/>
  <c r="F25" i="5" s="1"/>
  <c r="D25" i="5"/>
  <c r="C25" i="5"/>
  <c r="E22" i="5"/>
  <c r="D22" i="5"/>
  <c r="C22" i="5"/>
  <c r="E20" i="5"/>
  <c r="D20" i="5"/>
  <c r="C20" i="5"/>
  <c r="D19" i="2"/>
  <c r="F24" i="5"/>
  <c r="F31" i="5"/>
  <c r="F30" i="5"/>
  <c r="F29" i="5"/>
  <c r="F28" i="5"/>
  <c r="F27" i="5"/>
  <c r="F40" i="3"/>
  <c r="F38" i="3"/>
  <c r="F47" i="2"/>
  <c r="F48" i="2"/>
  <c r="C51" i="2"/>
  <c r="D51" i="2"/>
  <c r="E51" i="2"/>
  <c r="F39" i="2"/>
  <c r="F38" i="2"/>
  <c r="F47" i="1"/>
  <c r="C52" i="1"/>
  <c r="D52" i="1"/>
  <c r="E52" i="1"/>
  <c r="F39" i="1"/>
  <c r="F38" i="1"/>
  <c r="C43" i="1"/>
  <c r="D43" i="1"/>
  <c r="E43" i="1"/>
  <c r="F41" i="3" l="1"/>
  <c r="F37" i="3"/>
  <c r="F36" i="3"/>
  <c r="F35" i="3"/>
  <c r="E36" i="2"/>
  <c r="D36" i="2"/>
  <c r="C36" i="2"/>
  <c r="F41" i="2"/>
  <c r="F40" i="2"/>
  <c r="E36" i="1"/>
  <c r="D36" i="1"/>
  <c r="C36" i="1"/>
  <c r="F42" i="1"/>
  <c r="F41" i="1"/>
  <c r="F40" i="1"/>
  <c r="F32" i="5"/>
  <c r="F26" i="5"/>
  <c r="F23" i="5"/>
  <c r="F21" i="5"/>
  <c r="F19" i="5"/>
  <c r="F18" i="5"/>
  <c r="F17" i="5"/>
  <c r="F16" i="5"/>
  <c r="F15" i="5"/>
  <c r="F14" i="5"/>
  <c r="F13" i="5"/>
  <c r="F12" i="5"/>
  <c r="F11" i="5"/>
  <c r="F10" i="5"/>
  <c r="F9" i="5"/>
  <c r="F7" i="5"/>
  <c r="F9" i="4"/>
  <c r="F44" i="3"/>
  <c r="F43" i="3"/>
  <c r="F42" i="3"/>
  <c r="F34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4" i="3"/>
  <c r="F11" i="3"/>
  <c r="F10" i="3"/>
  <c r="F9" i="3"/>
  <c r="F8" i="3"/>
  <c r="F7" i="3"/>
  <c r="F61" i="2" l="1"/>
  <c r="F13" i="3"/>
  <c r="E8" i="5"/>
  <c r="D8" i="5"/>
  <c r="C8" i="5"/>
  <c r="D6" i="5"/>
  <c r="C6" i="5"/>
  <c r="E6" i="5"/>
  <c r="C12" i="3"/>
  <c r="D12" i="3"/>
  <c r="E12" i="3"/>
  <c r="F21" i="2"/>
  <c r="F56" i="1"/>
  <c r="F21" i="1"/>
  <c r="F8" i="5" l="1"/>
  <c r="F12" i="3"/>
  <c r="D33" i="5"/>
  <c r="C33" i="5"/>
  <c r="F6" i="5"/>
  <c r="E33" i="5"/>
  <c r="E6" i="4"/>
  <c r="D6" i="4"/>
  <c r="C6" i="4"/>
  <c r="E28" i="3"/>
  <c r="D28" i="3"/>
  <c r="C28" i="3"/>
  <c r="E6" i="3" l="1"/>
  <c r="D6" i="3"/>
  <c r="C6" i="3"/>
  <c r="F11" i="2"/>
  <c r="F10" i="2"/>
  <c r="F9" i="2"/>
  <c r="F12" i="1"/>
  <c r="F11" i="1"/>
  <c r="F10" i="1"/>
  <c r="F9" i="1"/>
  <c r="F6" i="3" l="1"/>
  <c r="F7" i="4"/>
  <c r="F56" i="2"/>
  <c r="F58" i="1"/>
  <c r="E8" i="6" l="1"/>
  <c r="D8" i="6"/>
  <c r="C8" i="6"/>
  <c r="F7" i="6"/>
  <c r="E6" i="6"/>
  <c r="D6" i="6"/>
  <c r="C6" i="6"/>
  <c r="F46" i="2"/>
  <c r="F31" i="2"/>
  <c r="F6" i="6" l="1"/>
  <c r="F8" i="6"/>
  <c r="F63" i="2"/>
  <c r="F62" i="2"/>
  <c r="F60" i="2"/>
  <c r="F59" i="2"/>
  <c r="F58" i="2"/>
  <c r="F57" i="2"/>
  <c r="F55" i="2"/>
  <c r="F54" i="2"/>
  <c r="F53" i="2"/>
  <c r="F52" i="2"/>
  <c r="F50" i="2"/>
  <c r="F49" i="2"/>
  <c r="F45" i="2"/>
  <c r="F44" i="2"/>
  <c r="F43" i="2"/>
  <c r="F37" i="2"/>
  <c r="F35" i="2"/>
  <c r="F34" i="2"/>
  <c r="F33" i="2"/>
  <c r="F32" i="2"/>
  <c r="F30" i="2"/>
  <c r="F29" i="2"/>
  <c r="F28" i="2"/>
  <c r="F27" i="2"/>
  <c r="F26" i="2"/>
  <c r="F25" i="2"/>
  <c r="F24" i="2"/>
  <c r="F22" i="2"/>
  <c r="F20" i="2"/>
  <c r="F18" i="2"/>
  <c r="F17" i="2"/>
  <c r="F16" i="2"/>
  <c r="F15" i="2"/>
  <c r="F14" i="2"/>
  <c r="F13" i="2"/>
  <c r="F12" i="2"/>
  <c r="F8" i="2"/>
  <c r="F7" i="2"/>
  <c r="F64" i="1"/>
  <c r="F62" i="1"/>
  <c r="F61" i="1"/>
  <c r="F60" i="1"/>
  <c r="F59" i="1"/>
  <c r="F57" i="1"/>
  <c r="F55" i="1"/>
  <c r="F54" i="1"/>
  <c r="F53" i="1"/>
  <c r="F51" i="1"/>
  <c r="F50" i="1"/>
  <c r="F49" i="1"/>
  <c r="F48" i="1"/>
  <c r="F46" i="1"/>
  <c r="F45" i="1"/>
  <c r="F44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0" i="1"/>
  <c r="F18" i="1"/>
  <c r="F17" i="1"/>
  <c r="F16" i="1"/>
  <c r="F15" i="1"/>
  <c r="F14" i="1"/>
  <c r="F13" i="1"/>
  <c r="F8" i="1"/>
  <c r="F7" i="1"/>
  <c r="F63" i="1" l="1"/>
  <c r="F36" i="1"/>
  <c r="F43" i="1" l="1"/>
  <c r="E19" i="1" l="1"/>
  <c r="D19" i="1"/>
  <c r="C19" i="1"/>
  <c r="C23" i="1"/>
  <c r="D23" i="1"/>
  <c r="E23" i="1"/>
  <c r="F19" i="1" l="1"/>
  <c r="F52" i="1"/>
  <c r="F23" i="1"/>
  <c r="E8" i="4"/>
  <c r="F8" i="4" s="1"/>
  <c r="D8" i="4"/>
  <c r="C8" i="4"/>
  <c r="E33" i="3"/>
  <c r="E45" i="3" s="1"/>
  <c r="D33" i="3"/>
  <c r="D45" i="3" s="1"/>
  <c r="C33" i="3"/>
  <c r="C45" i="3" s="1"/>
  <c r="E30" i="3"/>
  <c r="D30" i="3"/>
  <c r="C30" i="3"/>
  <c r="E15" i="3"/>
  <c r="F15" i="3" s="1"/>
  <c r="D15" i="3"/>
  <c r="C15" i="3"/>
  <c r="E42" i="2"/>
  <c r="D42" i="2"/>
  <c r="C42" i="2"/>
  <c r="F36" i="2"/>
  <c r="E23" i="2"/>
  <c r="D23" i="2"/>
  <c r="C23" i="2"/>
  <c r="E19" i="2"/>
  <c r="C19" i="2"/>
  <c r="E6" i="2"/>
  <c r="D6" i="2"/>
  <c r="C6" i="2"/>
  <c r="E6" i="1"/>
  <c r="E65" i="1" s="1"/>
  <c r="D6" i="1"/>
  <c r="D65" i="1" s="1"/>
  <c r="C6" i="1"/>
  <c r="C65" i="1" s="1"/>
  <c r="F30" i="3" l="1"/>
  <c r="F33" i="3"/>
  <c r="C64" i="2"/>
  <c r="D64" i="2"/>
  <c r="E64" i="2"/>
  <c r="C10" i="4"/>
  <c r="D10" i="4"/>
  <c r="F51" i="2"/>
  <c r="F6" i="2"/>
  <c r="F6" i="1"/>
  <c r="F23" i="2"/>
  <c r="F42" i="2"/>
  <c r="F19" i="2"/>
  <c r="F65" i="1"/>
  <c r="F64" i="2" l="1"/>
  <c r="F6" i="4"/>
  <c r="E10" i="4"/>
  <c r="F10" i="4" s="1"/>
  <c r="F45" i="3"/>
  <c r="F22" i="5" l="1"/>
  <c r="F20" i="5"/>
  <c r="F33" i="5" l="1"/>
</calcChain>
</file>

<file path=xl/sharedStrings.xml><?xml version="1.0" encoding="utf-8"?>
<sst xmlns="http://schemas.openxmlformats.org/spreadsheetml/2006/main" count="234" uniqueCount="33">
  <si>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</si>
  <si>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</si>
  <si>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</si>
  <si>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</si>
  <si>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</si>
  <si>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</si>
  <si>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</si>
  <si>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</si>
  <si>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</si>
  <si>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</si>
  <si>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</si>
  <si>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Marzo</t>
  </si>
  <si>
    <t>EJECUCION DE LOS PROGRAMAS PRESUPUESTALES AL I TRIMESTRE DEL AÑO FISCAL 2016 DEL PLIEGO 011 MINSA - TODA FUENTE</t>
  </si>
  <si>
    <t>DEVENGADO
AL 31.03.16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</si>
  <si>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</si>
  <si>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</si>
  <si>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</si>
  <si>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</si>
  <si>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</si>
  <si>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</si>
  <si>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</si>
  <si>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9001  ACCIONES CENTRALES</t>
  </si>
  <si>
    <t>9002  ASIGNACIONES PRESUPUESTARIAS QUE NO RESULTAN EN PRODUCTOS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</si>
  <si>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</si>
  <si>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</si>
  <si>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</si>
  <si>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EJECUCION DE LOS PROGRAMAS PRESUPUESTALES AL MES DE SETIEMBRE DEL AÑO FISCAL 2017 DEL PLIEGO 011 MINSA - TODA FUENTE</t>
  </si>
  <si>
    <t>Fuente:  Base de Datos MEF al cierre del mes de Setiembre</t>
  </si>
  <si>
    <t>DEVENGADO
AL 30.09.17</t>
  </si>
  <si>
    <t>EJECUCION DE LOS PROGRAMAS PRESUPUESTALES AL MES DE SETIEMBRE DEL AÑO FISCAL 2017 DEL PLIEGO 011 MINSA - RECURSOS ORDINARIOS</t>
  </si>
  <si>
    <t>EJECUCION DE LOS PROGRAMAS PRESUPUESTALES AL MES DE SETIEMBRE DEL AÑO FISCAL 2017 DEL PLIEGO 011 MINSA - RECURSOS DIRECTAMENTE RECAUDADOS</t>
  </si>
  <si>
    <t>EJECUCION DE LOS PROGRAMAS PRESUPUESTALES AL MES DE SETIEMBRE DEL AÑO FISCAL 2017 DEL PLIEGO 011 MINSA - ROOC</t>
  </si>
  <si>
    <t>EJECUCION DE LOS PROGRAMAS PRESUPUESTALES AL MES DE SETIEMBRE DEL AÑO FISCAL 2017 DEL PLIEGO 011 MINSA - DONACIONES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</si>
</sst>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4" fontId="0" fillId="0" borderId="4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3" fontId="4" fillId="0" borderId="7" xfId="3" applyNumberFormat="1" applyBorder="1" applyAlignment="1">
      <alignment horizontal="left" vertical="center" indent="3"/>
    </xf>
    <xf numFmtId="3" fontId="2" fillId="0" borderId="5" xfId="3" applyNumberFormat="1" applyFont="1" applyBorder="1" applyAlignment="1">
      <alignment horizontal="left" vertical="center" indent="3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5" xfId="3" applyNumberFormat="1" applyBorder="1" applyAlignment="1">
      <alignment horizontal="left" vertical="center" indent="4"/>
    </xf>
    <xf numFmtId="3" fontId="4" fillId="0" borderId="6" xfId="3" applyNumberFormat="1" applyBorder="1" applyAlignment="1">
      <alignment horizontal="left" vertical="center" indent="4"/>
    </xf>
    <xf numFmtId="3" fontId="2" fillId="0" borderId="7" xfId="2" applyNumberFormat="1" applyBorder="1" applyAlignment="1">
      <alignment horizontal="left" vertical="center" indent="4"/>
    </xf>
    <xf numFmtId="164" fontId="2" fillId="0" borderId="7" xfId="1" applyNumberFormat="1" applyFont="1" applyBorder="1" applyAlignment="1">
      <alignment horizontal="right" vertical="center"/>
    </xf>
    <xf numFmtId="164" fontId="0" fillId="0" borderId="7" xfId="1" applyNumberFormat="1" applyFont="1" applyBorder="1" applyAlignment="1">
      <alignment horizontal="right" vertical="center"/>
    </xf>
    <xf numFmtId="3" fontId="2" fillId="0" borderId="7" xfId="3" applyNumberFormat="1" applyFont="1" applyBorder="1" applyAlignment="1">
      <alignment horizontal="left" vertical="center" indent="3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3" fontId="4" fillId="0" borderId="5" xfId="3" applyNumberFormat="1" applyBorder="1" applyAlignment="1">
      <alignment horizontal="right" vertical="center"/>
    </xf>
    <xf numFmtId="3" fontId="4" fillId="0" borderId="8" xfId="3" applyNumberFormat="1" applyBorder="1" applyAlignment="1">
      <alignment horizontal="left" vertical="center" indent="4"/>
    </xf>
    <xf numFmtId="164" fontId="0" fillId="0" borderId="8" xfId="1" applyNumberFormat="1" applyFont="1" applyBorder="1" applyAlignment="1">
      <alignment horizontal="right"/>
    </xf>
    <xf numFmtId="3" fontId="4" fillId="0" borderId="9" xfId="3" applyNumberFormat="1" applyBorder="1" applyAlignment="1">
      <alignment horizontal="left" vertical="center" indent="4"/>
    </xf>
    <xf numFmtId="164" fontId="0" fillId="0" borderId="9" xfId="1" applyNumberFormat="1" applyFont="1" applyBorder="1" applyAlignment="1">
      <alignment horizontal="right"/>
    </xf>
    <xf numFmtId="41" fontId="3" fillId="3" borderId="3" xfId="2" applyNumberFormat="1" applyFont="1" applyFill="1" applyBorder="1" applyAlignment="1">
      <alignment horizontal="center" vertical="center"/>
    </xf>
    <xf numFmtId="41" fontId="3" fillId="3" borderId="1" xfId="2" applyNumberFormat="1" applyFont="1" applyFill="1" applyBorder="1" applyAlignment="1">
      <alignment horizontal="center" vertical="center" wrapText="1"/>
    </xf>
    <xf numFmtId="41" fontId="3" fillId="2" borderId="1" xfId="2" applyNumberFormat="1" applyFont="1" applyFill="1" applyBorder="1" applyAlignment="1">
      <alignment vertical="center"/>
    </xf>
    <xf numFmtId="41" fontId="2" fillId="0" borderId="4" xfId="2" applyNumberFormat="1" applyBorder="1" applyAlignment="1">
      <alignment vertical="center"/>
    </xf>
    <xf numFmtId="41" fontId="2" fillId="0" borderId="5" xfId="2" applyNumberFormat="1" applyBorder="1" applyAlignment="1">
      <alignment vertical="center"/>
    </xf>
    <xf numFmtId="41" fontId="2" fillId="0" borderId="7" xfId="2" applyNumberFormat="1" applyBorder="1" applyAlignment="1">
      <alignment vertical="center"/>
    </xf>
    <xf numFmtId="41" fontId="2" fillId="0" borderId="6" xfId="2" applyNumberFormat="1" applyBorder="1" applyAlignment="1">
      <alignment vertical="center"/>
    </xf>
    <xf numFmtId="41" fontId="3" fillId="3" borderId="1" xfId="2" applyNumberFormat="1" applyFont="1" applyFill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3" borderId="1" xfId="2" applyNumberFormat="1" applyFont="1" applyFill="1" applyBorder="1" applyAlignment="1">
      <alignment horizontal="center" vertical="center"/>
    </xf>
    <xf numFmtId="41" fontId="4" fillId="0" borderId="4" xfId="3" applyNumberFormat="1" applyBorder="1" applyAlignment="1">
      <alignment vertical="center"/>
    </xf>
    <xf numFmtId="41" fontId="4" fillId="0" borderId="5" xfId="3" applyNumberFormat="1" applyBorder="1" applyAlignment="1">
      <alignment vertical="center"/>
    </xf>
    <xf numFmtId="41" fontId="4" fillId="0" borderId="8" xfId="3" applyNumberFormat="1" applyBorder="1" applyAlignment="1">
      <alignment vertical="center"/>
    </xf>
    <xf numFmtId="41" fontId="4" fillId="0" borderId="9" xfId="3" applyNumberFormat="1" applyBorder="1" applyAlignment="1">
      <alignment vertical="center"/>
    </xf>
    <xf numFmtId="41" fontId="4" fillId="0" borderId="6" xfId="3" applyNumberFormat="1" applyBorder="1" applyAlignment="1">
      <alignment vertical="center"/>
    </xf>
    <xf numFmtId="41" fontId="0" fillId="0" borderId="0" xfId="0" applyNumberFormat="1"/>
    <xf numFmtId="41" fontId="4" fillId="0" borderId="7" xfId="3" applyNumberFormat="1" applyBorder="1" applyAlignment="1">
      <alignment vertical="center"/>
    </xf>
    <xf numFmtId="41" fontId="4" fillId="0" borderId="0" xfId="3" applyNumberForma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showGridLines="0" tabSelected="1" zoomScaleNormal="100" workbookViewId="0">
      <selection activeCell="C66" sqref="C66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3.85546875" style="59" bestFit="1" customWidth="1"/>
    <col min="5" max="5" width="14.7109375" style="59" customWidth="1"/>
    <col min="6" max="6" width="11.42578125" style="25"/>
    <col min="7" max="16384" width="11.42578125" style="1"/>
  </cols>
  <sheetData>
    <row r="2" spans="2:6" ht="51.75" customHeight="1" x14ac:dyDescent="0.25">
      <c r="B2" s="69" t="s">
        <v>26</v>
      </c>
      <c r="C2" s="69"/>
      <c r="D2" s="69"/>
      <c r="E2" s="69"/>
      <c r="F2" s="69"/>
    </row>
    <row r="5" spans="2:6" ht="38.25" x14ac:dyDescent="0.25">
      <c r="B5" s="8" t="s">
        <v>9</v>
      </c>
      <c r="C5" s="51" t="s">
        <v>6</v>
      </c>
      <c r="D5" s="51" t="s">
        <v>7</v>
      </c>
      <c r="E5" s="52" t="s">
        <v>28</v>
      </c>
      <c r="F5" s="9" t="s">
        <v>10</v>
      </c>
    </row>
    <row r="6" spans="2:6" x14ac:dyDescent="0.25">
      <c r="B6" s="2" t="s">
        <v>0</v>
      </c>
      <c r="C6" s="53">
        <f>SUM(C7:C18)</f>
        <v>1173804000</v>
      </c>
      <c r="D6" s="53">
        <f>SUM(D7:D18)</f>
        <v>2076677963</v>
      </c>
      <c r="E6" s="53">
        <f>SUM(E7:E18)</f>
        <v>1267236169.7700009</v>
      </c>
      <c r="F6" s="20">
        <f>IF(E6=0,"0%",+E6/D6)</f>
        <v>0.61022276556512045</v>
      </c>
    </row>
    <row r="7" spans="2:6" x14ac:dyDescent="0.25">
      <c r="B7" s="15" t="s">
        <v>14</v>
      </c>
      <c r="C7" s="54">
        <v>1828049</v>
      </c>
      <c r="D7" s="54">
        <v>125687556</v>
      </c>
      <c r="E7" s="54">
        <v>84335973.440000013</v>
      </c>
      <c r="F7" s="21">
        <f t="shared" ref="F7:F65" si="0">IF(E7=0,"0%",+E7/D7)</f>
        <v>0.67099700339467183</v>
      </c>
    </row>
    <row r="8" spans="2:6" x14ac:dyDescent="0.25">
      <c r="B8" s="16" t="s">
        <v>15</v>
      </c>
      <c r="C8" s="55">
        <v>979481</v>
      </c>
      <c r="D8" s="55">
        <v>180989915</v>
      </c>
      <c r="E8" s="55">
        <v>121612867.14999992</v>
      </c>
      <c r="F8" s="22">
        <f t="shared" si="0"/>
        <v>0.67193173249459737</v>
      </c>
    </row>
    <row r="9" spans="2:6" x14ac:dyDescent="0.25">
      <c r="B9" s="16" t="s">
        <v>16</v>
      </c>
      <c r="C9" s="55">
        <v>1179872</v>
      </c>
      <c r="D9" s="55">
        <v>72889209</v>
      </c>
      <c r="E9" s="55">
        <v>48474986.660000011</v>
      </c>
      <c r="F9" s="22">
        <f t="shared" si="0"/>
        <v>0.66505024989364359</v>
      </c>
    </row>
    <row r="10" spans="2:6" x14ac:dyDescent="0.25">
      <c r="B10" s="16" t="s">
        <v>17</v>
      </c>
      <c r="C10" s="55">
        <v>501808</v>
      </c>
      <c r="D10" s="55">
        <v>20789047</v>
      </c>
      <c r="E10" s="55">
        <v>14032697.560000004</v>
      </c>
      <c r="F10" s="22">
        <f t="shared" si="0"/>
        <v>0.67500436936815833</v>
      </c>
    </row>
    <row r="11" spans="2:6" x14ac:dyDescent="0.25">
      <c r="B11" s="16" t="s">
        <v>18</v>
      </c>
      <c r="C11" s="55">
        <v>1372278</v>
      </c>
      <c r="D11" s="55">
        <v>55755054</v>
      </c>
      <c r="E11" s="55">
        <v>38686642.87999998</v>
      </c>
      <c r="F11" s="22">
        <f t="shared" si="0"/>
        <v>0.69386791159775363</v>
      </c>
    </row>
    <row r="12" spans="2:6" x14ac:dyDescent="0.25">
      <c r="B12" s="16" t="s">
        <v>19</v>
      </c>
      <c r="C12" s="55">
        <v>73880</v>
      </c>
      <c r="D12" s="55">
        <v>33687410</v>
      </c>
      <c r="E12" s="55">
        <v>22645184.840000011</v>
      </c>
      <c r="F12" s="22">
        <f t="shared" si="0"/>
        <v>0.67221507500873501</v>
      </c>
    </row>
    <row r="13" spans="2:6" x14ac:dyDescent="0.25">
      <c r="B13" s="16" t="s">
        <v>20</v>
      </c>
      <c r="C13" s="55">
        <v>462592</v>
      </c>
      <c r="D13" s="55">
        <v>4440812</v>
      </c>
      <c r="E13" s="55">
        <v>3018399.59</v>
      </c>
      <c r="F13" s="22">
        <f t="shared" si="0"/>
        <v>0.67969542281907003</v>
      </c>
    </row>
    <row r="14" spans="2:6" x14ac:dyDescent="0.25">
      <c r="B14" s="16" t="s">
        <v>23</v>
      </c>
      <c r="C14" s="55">
        <v>0</v>
      </c>
      <c r="D14" s="55">
        <v>104215561</v>
      </c>
      <c r="E14" s="55">
        <v>67858288.160000056</v>
      </c>
      <c r="F14" s="22">
        <f t="shared" si="0"/>
        <v>0.65113393344397053</v>
      </c>
    </row>
    <row r="15" spans="2:6" x14ac:dyDescent="0.25">
      <c r="B15" s="16" t="s">
        <v>24</v>
      </c>
      <c r="C15" s="55">
        <v>0</v>
      </c>
      <c r="D15" s="55">
        <v>21040601</v>
      </c>
      <c r="E15" s="55">
        <v>12644345.539999995</v>
      </c>
      <c r="F15" s="22">
        <f t="shared" si="0"/>
        <v>0.60094982743125991</v>
      </c>
    </row>
    <row r="16" spans="2:6" x14ac:dyDescent="0.25">
      <c r="B16" s="16" t="s">
        <v>25</v>
      </c>
      <c r="C16" s="55">
        <v>0</v>
      </c>
      <c r="D16" s="55">
        <v>19727599</v>
      </c>
      <c r="E16" s="55">
        <v>13437723.389999991</v>
      </c>
      <c r="F16" s="22">
        <f t="shared" si="0"/>
        <v>0.68116365250530442</v>
      </c>
    </row>
    <row r="17" spans="2:6" x14ac:dyDescent="0.25">
      <c r="B17" s="16" t="s">
        <v>21</v>
      </c>
      <c r="C17" s="55">
        <v>1145669220</v>
      </c>
      <c r="D17" s="55">
        <v>889446838</v>
      </c>
      <c r="E17" s="55">
        <v>490778806.4600001</v>
      </c>
      <c r="F17" s="22">
        <f t="shared" si="0"/>
        <v>0.55177980908174307</v>
      </c>
    </row>
    <row r="18" spans="2:6" x14ac:dyDescent="0.25">
      <c r="B18" s="16" t="s">
        <v>22</v>
      </c>
      <c r="C18" s="55">
        <v>21736820</v>
      </c>
      <c r="D18" s="55">
        <v>548008361</v>
      </c>
      <c r="E18" s="55">
        <v>349710254.10000074</v>
      </c>
      <c r="F18" s="22">
        <f t="shared" si="0"/>
        <v>0.63814766158285086</v>
      </c>
    </row>
    <row r="19" spans="2:6" x14ac:dyDescent="0.25">
      <c r="B19" s="2" t="s">
        <v>1</v>
      </c>
      <c r="C19" s="53">
        <f>SUM(C20:C22)</f>
        <v>122397574</v>
      </c>
      <c r="D19" s="53">
        <f>SUM(D20:D22)</f>
        <v>160294918</v>
      </c>
      <c r="E19" s="53">
        <f>SUM(E20:E22)</f>
        <v>104329812.56999996</v>
      </c>
      <c r="F19" s="20">
        <f t="shared" si="0"/>
        <v>0.65086163598773583</v>
      </c>
    </row>
    <row r="20" spans="2:6" x14ac:dyDescent="0.25">
      <c r="B20" s="15" t="s">
        <v>14</v>
      </c>
      <c r="C20" s="54">
        <v>0</v>
      </c>
      <c r="D20" s="54">
        <v>71852</v>
      </c>
      <c r="E20" s="54">
        <v>65724.69</v>
      </c>
      <c r="F20" s="21">
        <f t="shared" si="0"/>
        <v>0.91472318098313199</v>
      </c>
    </row>
    <row r="21" spans="2:6" x14ac:dyDescent="0.25">
      <c r="B21" s="38" t="s">
        <v>21</v>
      </c>
      <c r="C21" s="56">
        <v>77693240</v>
      </c>
      <c r="D21" s="56">
        <v>5428116</v>
      </c>
      <c r="E21" s="56">
        <v>293224.18</v>
      </c>
      <c r="F21" s="39">
        <f t="shared" si="0"/>
        <v>5.4019512479099564E-2</v>
      </c>
    </row>
    <row r="22" spans="2:6" x14ac:dyDescent="0.25">
      <c r="B22" s="16" t="s">
        <v>22</v>
      </c>
      <c r="C22" s="55">
        <v>44704334</v>
      </c>
      <c r="D22" s="55">
        <v>154794950</v>
      </c>
      <c r="E22" s="55">
        <v>103970863.69999996</v>
      </c>
      <c r="F22" s="22">
        <f t="shared" si="0"/>
        <v>0.67166831799099358</v>
      </c>
    </row>
    <row r="23" spans="2:6" x14ac:dyDescent="0.25">
      <c r="B23" s="2" t="s">
        <v>2</v>
      </c>
      <c r="C23" s="53">
        <f>SUM(C24:C35)</f>
        <v>1344962361</v>
      </c>
      <c r="D23" s="53">
        <f t="shared" ref="D23:E23" si="1">SUM(D24:D35)</f>
        <v>2551424171</v>
      </c>
      <c r="E23" s="53">
        <f t="shared" si="1"/>
        <v>1292310244.5299993</v>
      </c>
      <c r="F23" s="20">
        <f t="shared" si="0"/>
        <v>0.50650544868966019</v>
      </c>
    </row>
    <row r="24" spans="2:6" x14ac:dyDescent="0.25">
      <c r="B24" s="15" t="s">
        <v>14</v>
      </c>
      <c r="C24" s="54">
        <v>450072144</v>
      </c>
      <c r="D24" s="54">
        <v>378631117</v>
      </c>
      <c r="E24" s="54">
        <v>257934874.80999985</v>
      </c>
      <c r="F24" s="21">
        <f t="shared" si="0"/>
        <v>0.68122999729575806</v>
      </c>
    </row>
    <row r="25" spans="2:6" x14ac:dyDescent="0.25">
      <c r="B25" s="16" t="s">
        <v>15</v>
      </c>
      <c r="C25" s="55">
        <v>181490798</v>
      </c>
      <c r="D25" s="55">
        <v>204126215</v>
      </c>
      <c r="E25" s="55">
        <v>108681905.83000001</v>
      </c>
      <c r="F25" s="22">
        <f t="shared" si="0"/>
        <v>0.53242502845604622</v>
      </c>
    </row>
    <row r="26" spans="2:6" x14ac:dyDescent="0.25">
      <c r="B26" s="16" t="s">
        <v>16</v>
      </c>
      <c r="C26" s="55">
        <v>115274098</v>
      </c>
      <c r="D26" s="55">
        <v>175504374</v>
      </c>
      <c r="E26" s="55">
        <v>56646957.089999996</v>
      </c>
      <c r="F26" s="22">
        <f t="shared" si="0"/>
        <v>0.32276663993570892</v>
      </c>
    </row>
    <row r="27" spans="2:6" x14ac:dyDescent="0.25">
      <c r="B27" s="16" t="s">
        <v>17</v>
      </c>
      <c r="C27" s="55">
        <v>86293136</v>
      </c>
      <c r="D27" s="55">
        <v>93145652</v>
      </c>
      <c r="E27" s="55">
        <v>45720910.339999996</v>
      </c>
      <c r="F27" s="22">
        <f t="shared" si="0"/>
        <v>0.49085394066488469</v>
      </c>
    </row>
    <row r="28" spans="2:6" x14ac:dyDescent="0.25">
      <c r="B28" s="16" t="s">
        <v>18</v>
      </c>
      <c r="C28" s="55">
        <v>31983824</v>
      </c>
      <c r="D28" s="55">
        <v>57849621</v>
      </c>
      <c r="E28" s="55">
        <v>25455018.670000013</v>
      </c>
      <c r="F28" s="22">
        <f t="shared" si="0"/>
        <v>0.44002049157763734</v>
      </c>
    </row>
    <row r="29" spans="2:6" x14ac:dyDescent="0.25">
      <c r="B29" s="16" t="s">
        <v>19</v>
      </c>
      <c r="C29" s="55">
        <v>82017310</v>
      </c>
      <c r="D29" s="55">
        <v>56669778</v>
      </c>
      <c r="E29" s="55">
        <v>32008448.25999999</v>
      </c>
      <c r="F29" s="22">
        <f t="shared" si="0"/>
        <v>0.56482395713637679</v>
      </c>
    </row>
    <row r="30" spans="2:6" x14ac:dyDescent="0.25">
      <c r="B30" s="16" t="s">
        <v>20</v>
      </c>
      <c r="C30" s="55">
        <v>15166052</v>
      </c>
      <c r="D30" s="55">
        <v>130264894</v>
      </c>
      <c r="E30" s="55">
        <v>17648453.98</v>
      </c>
      <c r="F30" s="22">
        <f t="shared" si="0"/>
        <v>0.13548127540793914</v>
      </c>
    </row>
    <row r="31" spans="2:6" x14ac:dyDescent="0.25">
      <c r="B31" s="16" t="s">
        <v>23</v>
      </c>
      <c r="C31" s="55">
        <v>9382692</v>
      </c>
      <c r="D31" s="55">
        <v>42304610</v>
      </c>
      <c r="E31" s="55">
        <v>23183932.679999981</v>
      </c>
      <c r="F31" s="22">
        <f t="shared" si="0"/>
        <v>0.54802378936952689</v>
      </c>
    </row>
    <row r="32" spans="2:6" x14ac:dyDescent="0.25">
      <c r="B32" s="16" t="s">
        <v>24</v>
      </c>
      <c r="C32" s="55">
        <v>2037319</v>
      </c>
      <c r="D32" s="55">
        <v>15699135</v>
      </c>
      <c r="E32" s="55">
        <v>9526566.3000000007</v>
      </c>
      <c r="F32" s="22">
        <f t="shared" si="0"/>
        <v>0.60682109555717567</v>
      </c>
    </row>
    <row r="33" spans="2:6" x14ac:dyDescent="0.25">
      <c r="B33" s="16" t="s">
        <v>25</v>
      </c>
      <c r="C33" s="55">
        <v>5220873</v>
      </c>
      <c r="D33" s="55">
        <v>41568954</v>
      </c>
      <c r="E33" s="55">
        <v>17739019.649999999</v>
      </c>
      <c r="F33" s="22">
        <f t="shared" si="0"/>
        <v>0.4267372147492573</v>
      </c>
    </row>
    <row r="34" spans="2:6" x14ac:dyDescent="0.25">
      <c r="B34" s="16" t="s">
        <v>21</v>
      </c>
      <c r="C34" s="55">
        <v>155666635</v>
      </c>
      <c r="D34" s="55">
        <v>401982287</v>
      </c>
      <c r="E34" s="55">
        <v>237387482.75999981</v>
      </c>
      <c r="F34" s="22">
        <f t="shared" si="0"/>
        <v>0.59054214684837547</v>
      </c>
    </row>
    <row r="35" spans="2:6" x14ac:dyDescent="0.25">
      <c r="B35" s="17" t="s">
        <v>22</v>
      </c>
      <c r="C35" s="57">
        <v>210357480</v>
      </c>
      <c r="D35" s="57">
        <v>953677534</v>
      </c>
      <c r="E35" s="57">
        <v>460376674.15999973</v>
      </c>
      <c r="F35" s="23">
        <f t="shared" si="0"/>
        <v>0.48273830277729884</v>
      </c>
    </row>
    <row r="36" spans="2:6" x14ac:dyDescent="0.25">
      <c r="B36" s="2" t="s">
        <v>3</v>
      </c>
      <c r="C36" s="53">
        <f>SUM(C37:C42)</f>
        <v>0</v>
      </c>
      <c r="D36" s="53">
        <f t="shared" ref="D36:E36" si="2">SUM(D37:D42)</f>
        <v>191057720</v>
      </c>
      <c r="E36" s="53">
        <f t="shared" si="2"/>
        <v>153350429.01999998</v>
      </c>
      <c r="F36" s="20">
        <f t="shared" si="0"/>
        <v>0.80263927058273266</v>
      </c>
    </row>
    <row r="37" spans="2:6" x14ac:dyDescent="0.25">
      <c r="B37" s="16" t="s">
        <v>14</v>
      </c>
      <c r="C37" s="55">
        <v>0</v>
      </c>
      <c r="D37" s="55">
        <v>0</v>
      </c>
      <c r="E37" s="55">
        <v>0</v>
      </c>
      <c r="F37" s="22" t="str">
        <f t="shared" si="0"/>
        <v>0%</v>
      </c>
    </row>
    <row r="38" spans="2:6" x14ac:dyDescent="0.25">
      <c r="B38" s="16" t="s">
        <v>15</v>
      </c>
      <c r="C38" s="55">
        <v>0</v>
      </c>
      <c r="D38" s="55">
        <v>0</v>
      </c>
      <c r="E38" s="55">
        <v>0</v>
      </c>
      <c r="F38" s="22" t="str">
        <f t="shared" ref="F38:F42" si="3">IF(E38=0,"0%",+E38/D38)</f>
        <v>0%</v>
      </c>
    </row>
    <row r="39" spans="2:6" x14ac:dyDescent="0.25">
      <c r="B39" s="16" t="s">
        <v>17</v>
      </c>
      <c r="C39" s="55">
        <v>0</v>
      </c>
      <c r="D39" s="55">
        <v>914717</v>
      </c>
      <c r="E39" s="55">
        <v>914717</v>
      </c>
      <c r="F39" s="22">
        <f t="shared" si="3"/>
        <v>1</v>
      </c>
    </row>
    <row r="40" spans="2:6" x14ac:dyDescent="0.25">
      <c r="B40" s="16" t="s">
        <v>18</v>
      </c>
      <c r="C40" s="55">
        <v>0</v>
      </c>
      <c r="D40" s="55">
        <v>1250300</v>
      </c>
      <c r="E40" s="55">
        <v>1250300</v>
      </c>
      <c r="F40" s="22">
        <f t="shared" si="3"/>
        <v>1</v>
      </c>
    </row>
    <row r="41" spans="2:6" x14ac:dyDescent="0.25">
      <c r="B41" s="16" t="s">
        <v>20</v>
      </c>
      <c r="C41" s="55">
        <v>0</v>
      </c>
      <c r="D41" s="55">
        <v>170855833</v>
      </c>
      <c r="E41" s="55">
        <v>133148542.02</v>
      </c>
      <c r="F41" s="22">
        <f t="shared" si="3"/>
        <v>0.77930346118180227</v>
      </c>
    </row>
    <row r="42" spans="2:6" x14ac:dyDescent="0.25">
      <c r="B42" s="16" t="s">
        <v>22</v>
      </c>
      <c r="C42" s="55">
        <v>0</v>
      </c>
      <c r="D42" s="55">
        <v>18036870</v>
      </c>
      <c r="E42" s="55">
        <v>18036870</v>
      </c>
      <c r="F42" s="22">
        <f t="shared" si="3"/>
        <v>1</v>
      </c>
    </row>
    <row r="43" spans="2:6" x14ac:dyDescent="0.25">
      <c r="B43" s="2" t="s">
        <v>4</v>
      </c>
      <c r="C43" s="53">
        <f>+SUM(C44:C51)</f>
        <v>17936783</v>
      </c>
      <c r="D43" s="53">
        <f t="shared" ref="D43:E43" si="4">+SUM(D44:D51)</f>
        <v>99405855</v>
      </c>
      <c r="E43" s="53">
        <f t="shared" si="4"/>
        <v>78149554.49000001</v>
      </c>
      <c r="F43" s="20">
        <f t="shared" si="0"/>
        <v>0.78616651393421455</v>
      </c>
    </row>
    <row r="44" spans="2:6" x14ac:dyDescent="0.25">
      <c r="B44" s="15" t="s">
        <v>14</v>
      </c>
      <c r="C44" s="54">
        <v>777000</v>
      </c>
      <c r="D44" s="54">
        <v>34575850</v>
      </c>
      <c r="E44" s="54">
        <v>30059021.25</v>
      </c>
      <c r="F44" s="21">
        <f t="shared" si="0"/>
        <v>0.86936463601039449</v>
      </c>
    </row>
    <row r="45" spans="2:6" x14ac:dyDescent="0.25">
      <c r="B45" s="16" t="s">
        <v>15</v>
      </c>
      <c r="C45" s="55">
        <v>0</v>
      </c>
      <c r="D45" s="55">
        <v>5659834</v>
      </c>
      <c r="E45" s="55">
        <v>2828355.0300000003</v>
      </c>
      <c r="F45" s="22">
        <f t="shared" si="0"/>
        <v>0.49972402547495215</v>
      </c>
    </row>
    <row r="46" spans="2:6" x14ac:dyDescent="0.25">
      <c r="B46" s="16" t="s">
        <v>16</v>
      </c>
      <c r="C46" s="55">
        <v>0</v>
      </c>
      <c r="D46" s="55">
        <v>739134</v>
      </c>
      <c r="E46" s="55">
        <v>382360.45</v>
      </c>
      <c r="F46" s="22">
        <f t="shared" si="0"/>
        <v>0.51730870180508548</v>
      </c>
    </row>
    <row r="47" spans="2:6" x14ac:dyDescent="0.25">
      <c r="B47" s="16" t="s">
        <v>17</v>
      </c>
      <c r="C47" s="55">
        <v>0</v>
      </c>
      <c r="D47" s="55">
        <v>6478442</v>
      </c>
      <c r="E47" s="55">
        <v>2563877</v>
      </c>
      <c r="F47" s="22">
        <f t="shared" si="0"/>
        <v>0.3957551831134708</v>
      </c>
    </row>
    <row r="48" spans="2:6" x14ac:dyDescent="0.25">
      <c r="B48" s="16" t="s">
        <v>18</v>
      </c>
      <c r="C48" s="55">
        <v>0</v>
      </c>
      <c r="D48" s="55">
        <v>70282</v>
      </c>
      <c r="E48" s="55">
        <v>65793</v>
      </c>
      <c r="F48" s="22">
        <f t="shared" si="0"/>
        <v>0.93612873851057166</v>
      </c>
    </row>
    <row r="49" spans="2:6" x14ac:dyDescent="0.25">
      <c r="B49" s="16" t="s">
        <v>19</v>
      </c>
      <c r="C49" s="55">
        <v>0</v>
      </c>
      <c r="D49" s="55">
        <v>4891921</v>
      </c>
      <c r="E49" s="55">
        <v>4624136</v>
      </c>
      <c r="F49" s="22">
        <f t="shared" si="0"/>
        <v>0.94525974560913806</v>
      </c>
    </row>
    <row r="50" spans="2:6" x14ac:dyDescent="0.25">
      <c r="B50" s="16" t="s">
        <v>21</v>
      </c>
      <c r="C50" s="55">
        <v>5445453</v>
      </c>
      <c r="D50" s="55">
        <v>20954698</v>
      </c>
      <c r="E50" s="55">
        <v>16602800.190000001</v>
      </c>
      <c r="F50" s="22">
        <f t="shared" si="0"/>
        <v>0.79231875305480426</v>
      </c>
    </row>
    <row r="51" spans="2:6" x14ac:dyDescent="0.25">
      <c r="B51" s="16" t="s">
        <v>22</v>
      </c>
      <c r="C51" s="55">
        <v>11714330</v>
      </c>
      <c r="D51" s="55">
        <v>26035694</v>
      </c>
      <c r="E51" s="55">
        <v>21023211.57</v>
      </c>
      <c r="F51" s="22">
        <f t="shared" si="0"/>
        <v>0.80747651935070375</v>
      </c>
    </row>
    <row r="52" spans="2:6" x14ac:dyDescent="0.25">
      <c r="B52" s="2" t="s">
        <v>5</v>
      </c>
      <c r="C52" s="53">
        <f>SUM(C53:C64)</f>
        <v>871058398</v>
      </c>
      <c r="D52" s="53">
        <f>SUM(D53:D64)</f>
        <v>371298845</v>
      </c>
      <c r="E52" s="53">
        <f>SUM(E53:E64)</f>
        <v>86110877.539999992</v>
      </c>
      <c r="F52" s="20">
        <f t="shared" si="0"/>
        <v>0.23191797846826051</v>
      </c>
    </row>
    <row r="53" spans="2:6" x14ac:dyDescent="0.25">
      <c r="B53" s="15" t="s">
        <v>14</v>
      </c>
      <c r="C53" s="54">
        <v>28635690</v>
      </c>
      <c r="D53" s="54">
        <v>1533442</v>
      </c>
      <c r="E53" s="54">
        <v>161174.85999999999</v>
      </c>
      <c r="F53" s="21">
        <f t="shared" si="0"/>
        <v>0.1051065902720807</v>
      </c>
    </row>
    <row r="54" spans="2:6" x14ac:dyDescent="0.25">
      <c r="B54" s="16" t="s">
        <v>15</v>
      </c>
      <c r="C54" s="55">
        <v>30990690</v>
      </c>
      <c r="D54" s="55">
        <v>49190818</v>
      </c>
      <c r="E54" s="55">
        <v>7962900.5999999987</v>
      </c>
      <c r="F54" s="22">
        <f t="shared" si="0"/>
        <v>0.16187778377663894</v>
      </c>
    </row>
    <row r="55" spans="2:6" x14ac:dyDescent="0.25">
      <c r="B55" s="16" t="s">
        <v>16</v>
      </c>
      <c r="C55" s="55">
        <v>25000000</v>
      </c>
      <c r="D55" s="55">
        <v>10212218</v>
      </c>
      <c r="E55" s="55">
        <v>347900.86</v>
      </c>
      <c r="F55" s="22">
        <f t="shared" si="0"/>
        <v>3.4067120384621633E-2</v>
      </c>
    </row>
    <row r="56" spans="2:6" x14ac:dyDescent="0.25">
      <c r="B56" s="16" t="s">
        <v>17</v>
      </c>
      <c r="C56" s="55">
        <v>25000000</v>
      </c>
      <c r="D56" s="55">
        <v>831188</v>
      </c>
      <c r="E56" s="55">
        <v>15000</v>
      </c>
      <c r="F56" s="22">
        <f t="shared" si="0"/>
        <v>1.8046458803543844E-2</v>
      </c>
    </row>
    <row r="57" spans="2:6" x14ac:dyDescent="0.25">
      <c r="B57" s="16" t="s">
        <v>18</v>
      </c>
      <c r="C57" s="55">
        <v>15000000</v>
      </c>
      <c r="D57" s="55">
        <v>5731171</v>
      </c>
      <c r="E57" s="55">
        <v>281249.88</v>
      </c>
      <c r="F57" s="22">
        <f t="shared" si="0"/>
        <v>4.9073719838406499E-2</v>
      </c>
    </row>
    <row r="58" spans="2:6" x14ac:dyDescent="0.25">
      <c r="B58" s="16" t="s">
        <v>19</v>
      </c>
      <c r="C58" s="55">
        <v>25000000</v>
      </c>
      <c r="D58" s="55">
        <v>13875853</v>
      </c>
      <c r="E58" s="55">
        <v>247849.91999999998</v>
      </c>
      <c r="F58" s="22">
        <f t="shared" si="0"/>
        <v>1.7861959189103545E-2</v>
      </c>
    </row>
    <row r="59" spans="2:6" x14ac:dyDescent="0.25">
      <c r="B59" s="16" t="s">
        <v>20</v>
      </c>
      <c r="C59" s="55">
        <v>0</v>
      </c>
      <c r="D59" s="55">
        <v>20307466</v>
      </c>
      <c r="E59" s="55">
        <v>7092404.0499999989</v>
      </c>
      <c r="F59" s="22">
        <f t="shared" si="0"/>
        <v>0.34925106116144666</v>
      </c>
    </row>
    <row r="60" spans="2:6" x14ac:dyDescent="0.25">
      <c r="B60" s="16" t="s">
        <v>23</v>
      </c>
      <c r="C60" s="55">
        <v>0</v>
      </c>
      <c r="D60" s="55">
        <v>1571568</v>
      </c>
      <c r="E60" s="55">
        <v>158298.6</v>
      </c>
      <c r="F60" s="22">
        <f t="shared" si="0"/>
        <v>0.10072653553648331</v>
      </c>
    </row>
    <row r="61" spans="2:6" x14ac:dyDescent="0.25">
      <c r="B61" s="16" t="s">
        <v>24</v>
      </c>
      <c r="C61" s="55">
        <v>0</v>
      </c>
      <c r="D61" s="55">
        <v>334503</v>
      </c>
      <c r="E61" s="55">
        <v>267157.53999999998</v>
      </c>
      <c r="F61" s="22">
        <f t="shared" si="0"/>
        <v>0.79867008666588934</v>
      </c>
    </row>
    <row r="62" spans="2:6" x14ac:dyDescent="0.25">
      <c r="B62" s="16" t="s">
        <v>25</v>
      </c>
      <c r="C62" s="55">
        <v>10000000</v>
      </c>
      <c r="D62" s="55">
        <v>678117</v>
      </c>
      <c r="E62" s="55">
        <v>496258.07999999996</v>
      </c>
      <c r="F62" s="22">
        <f t="shared" si="0"/>
        <v>0.7318177836568025</v>
      </c>
    </row>
    <row r="63" spans="2:6" x14ac:dyDescent="0.25">
      <c r="B63" s="16" t="s">
        <v>21</v>
      </c>
      <c r="C63" s="55">
        <v>3010683</v>
      </c>
      <c r="D63" s="55">
        <v>17900739</v>
      </c>
      <c r="E63" s="55">
        <v>2917048.1</v>
      </c>
      <c r="F63" s="22">
        <f t="shared" si="0"/>
        <v>0.16295685334555182</v>
      </c>
    </row>
    <row r="64" spans="2:6" x14ac:dyDescent="0.25">
      <c r="B64" s="16" t="s">
        <v>22</v>
      </c>
      <c r="C64" s="55">
        <v>708421335</v>
      </c>
      <c r="D64" s="55">
        <v>249131762</v>
      </c>
      <c r="E64" s="55">
        <v>66163635.04999999</v>
      </c>
      <c r="F64" s="22">
        <f t="shared" si="0"/>
        <v>0.26557687594245805</v>
      </c>
    </row>
    <row r="65" spans="2:6" x14ac:dyDescent="0.25">
      <c r="B65" s="4" t="s">
        <v>8</v>
      </c>
      <c r="C65" s="58">
        <f>+C52+C43+C36+C23+C19+C6</f>
        <v>3530159116</v>
      </c>
      <c r="D65" s="58">
        <f>+D52+D43+D36+D23+D19+D6</f>
        <v>5450159472</v>
      </c>
      <c r="E65" s="58">
        <f>+E52+E43+E36+E23+E19+E6</f>
        <v>2981487087.9200001</v>
      </c>
      <c r="F65" s="24">
        <f t="shared" si="0"/>
        <v>0.54704584393122513</v>
      </c>
    </row>
    <row r="66" spans="2:6" x14ac:dyDescent="0.25">
      <c r="B66" s="1" t="s">
        <v>27</v>
      </c>
    </row>
    <row r="67" spans="2:6" x14ac:dyDescent="0.25">
      <c r="F67" s="26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showGridLines="0" topLeftCell="A40" zoomScaleNormal="100" workbookViewId="0">
      <selection activeCell="B3" sqref="B3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3.85546875" style="59" bestFit="1" customWidth="1"/>
    <col min="5" max="5" width="14.7109375" style="59" customWidth="1"/>
    <col min="6" max="16384" width="11.42578125" style="1"/>
  </cols>
  <sheetData>
    <row r="2" spans="2:6" ht="43.5" customHeight="1" x14ac:dyDescent="0.25">
      <c r="B2" s="69" t="s">
        <v>29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28</v>
      </c>
      <c r="F5" s="10" t="s">
        <v>10</v>
      </c>
    </row>
    <row r="6" spans="2:6" x14ac:dyDescent="0.25">
      <c r="B6" s="2" t="s">
        <v>0</v>
      </c>
      <c r="C6" s="53">
        <f>SUM(C7:C18)</f>
        <v>1173604000</v>
      </c>
      <c r="D6" s="53">
        <f>SUM(D7:D18)</f>
        <v>2073863297</v>
      </c>
      <c r="E6" s="53">
        <f>SUM(E7:E18)</f>
        <v>1266525243.1700008</v>
      </c>
      <c r="F6" s="20">
        <f t="shared" ref="F6:F34" si="0">IF(E6=0,"0%",+E6/D6)</f>
        <v>0.61070816239533499</v>
      </c>
    </row>
    <row r="7" spans="2:6" x14ac:dyDescent="0.25">
      <c r="B7" s="11" t="s">
        <v>14</v>
      </c>
      <c r="C7" s="61">
        <v>1828049</v>
      </c>
      <c r="D7" s="61">
        <v>125645071</v>
      </c>
      <c r="E7" s="61">
        <v>84335973.439999998</v>
      </c>
      <c r="F7" s="27">
        <f t="shared" si="0"/>
        <v>0.67122389098733526</v>
      </c>
    </row>
    <row r="8" spans="2:6" x14ac:dyDescent="0.25">
      <c r="B8" s="13" t="s">
        <v>15</v>
      </c>
      <c r="C8" s="62">
        <v>979481</v>
      </c>
      <c r="D8" s="62">
        <v>180777318</v>
      </c>
      <c r="E8" s="62">
        <v>121573635.14999996</v>
      </c>
      <c r="F8" s="28">
        <f t="shared" si="0"/>
        <v>0.6725049165183431</v>
      </c>
    </row>
    <row r="9" spans="2:6" x14ac:dyDescent="0.25">
      <c r="B9" s="13" t="s">
        <v>16</v>
      </c>
      <c r="C9" s="62">
        <v>1179872</v>
      </c>
      <c r="D9" s="62">
        <v>72889209</v>
      </c>
      <c r="E9" s="62">
        <v>48474986.660000004</v>
      </c>
      <c r="F9" s="28">
        <f t="shared" si="0"/>
        <v>0.66505024989364347</v>
      </c>
    </row>
    <row r="10" spans="2:6" x14ac:dyDescent="0.25">
      <c r="B10" s="13" t="s">
        <v>17</v>
      </c>
      <c r="C10" s="62">
        <v>501808</v>
      </c>
      <c r="D10" s="62">
        <v>20789047</v>
      </c>
      <c r="E10" s="62">
        <v>14032697.560000006</v>
      </c>
      <c r="F10" s="28">
        <f t="shared" si="0"/>
        <v>0.67500436936815844</v>
      </c>
    </row>
    <row r="11" spans="2:6" x14ac:dyDescent="0.25">
      <c r="B11" s="13" t="s">
        <v>18</v>
      </c>
      <c r="C11" s="62">
        <v>1372278</v>
      </c>
      <c r="D11" s="62">
        <v>55755054</v>
      </c>
      <c r="E11" s="62">
        <v>38686642.87999998</v>
      </c>
      <c r="F11" s="28">
        <f t="shared" si="0"/>
        <v>0.69386791159775363</v>
      </c>
    </row>
    <row r="12" spans="2:6" x14ac:dyDescent="0.25">
      <c r="B12" s="13" t="s">
        <v>19</v>
      </c>
      <c r="C12" s="62">
        <v>73880</v>
      </c>
      <c r="D12" s="62">
        <v>33687410</v>
      </c>
      <c r="E12" s="62">
        <v>22645184.840000004</v>
      </c>
      <c r="F12" s="28">
        <f t="shared" si="0"/>
        <v>0.67221507500873479</v>
      </c>
    </row>
    <row r="13" spans="2:6" x14ac:dyDescent="0.25">
      <c r="B13" s="13" t="s">
        <v>20</v>
      </c>
      <c r="C13" s="62">
        <v>462592</v>
      </c>
      <c r="D13" s="62">
        <v>4440812</v>
      </c>
      <c r="E13" s="62">
        <v>3018399.59</v>
      </c>
      <c r="F13" s="28">
        <f t="shared" si="0"/>
        <v>0.67969542281907003</v>
      </c>
    </row>
    <row r="14" spans="2:6" x14ac:dyDescent="0.25">
      <c r="B14" s="13" t="s">
        <v>23</v>
      </c>
      <c r="C14" s="62">
        <v>0</v>
      </c>
      <c r="D14" s="62">
        <v>103565561</v>
      </c>
      <c r="E14" s="62">
        <v>67582348.160000041</v>
      </c>
      <c r="F14" s="28">
        <f t="shared" si="0"/>
        <v>0.65255619249723407</v>
      </c>
    </row>
    <row r="15" spans="2:6" x14ac:dyDescent="0.25">
      <c r="B15" s="13" t="s">
        <v>24</v>
      </c>
      <c r="C15" s="62">
        <v>0</v>
      </c>
      <c r="D15" s="62">
        <v>21040601</v>
      </c>
      <c r="E15" s="62">
        <v>12644345.539999995</v>
      </c>
      <c r="F15" s="28">
        <f t="shared" si="0"/>
        <v>0.60094982743125991</v>
      </c>
    </row>
    <row r="16" spans="2:6" x14ac:dyDescent="0.25">
      <c r="B16" s="13" t="s">
        <v>25</v>
      </c>
      <c r="C16" s="62">
        <v>0</v>
      </c>
      <c r="D16" s="62">
        <v>19727599</v>
      </c>
      <c r="E16" s="62">
        <v>13437723.389999991</v>
      </c>
      <c r="F16" s="28">
        <f t="shared" si="0"/>
        <v>0.68116365250530442</v>
      </c>
    </row>
    <row r="17" spans="2:6" x14ac:dyDescent="0.25">
      <c r="B17" s="13" t="s">
        <v>21</v>
      </c>
      <c r="C17" s="62">
        <v>1145669220</v>
      </c>
      <c r="D17" s="62">
        <v>889446838</v>
      </c>
      <c r="E17" s="62">
        <v>490778806.46000016</v>
      </c>
      <c r="F17" s="28">
        <f t="shared" si="0"/>
        <v>0.55177980908174318</v>
      </c>
    </row>
    <row r="18" spans="2:6" x14ac:dyDescent="0.25">
      <c r="B18" s="13" t="s">
        <v>22</v>
      </c>
      <c r="C18" s="62">
        <v>21536820</v>
      </c>
      <c r="D18" s="62">
        <v>546098777</v>
      </c>
      <c r="E18" s="62">
        <v>349314499.50000066</v>
      </c>
      <c r="F18" s="28">
        <f t="shared" si="0"/>
        <v>0.63965442555825514</v>
      </c>
    </row>
    <row r="19" spans="2:6" x14ac:dyDescent="0.25">
      <c r="B19" s="2" t="s">
        <v>1</v>
      </c>
      <c r="C19" s="53">
        <f>SUM(C20:C22)</f>
        <v>121547574</v>
      </c>
      <c r="D19" s="53">
        <f>SUM(D20:D22)</f>
        <v>159444918</v>
      </c>
      <c r="E19" s="53">
        <f>SUM(E20:E22)</f>
        <v>104019732.56999996</v>
      </c>
      <c r="F19" s="20">
        <f t="shared" si="0"/>
        <v>0.65238662903009526</v>
      </c>
    </row>
    <row r="20" spans="2:6" x14ac:dyDescent="0.25">
      <c r="B20" s="11" t="s">
        <v>14</v>
      </c>
      <c r="C20" s="61">
        <v>0</v>
      </c>
      <c r="D20" s="61">
        <v>71852</v>
      </c>
      <c r="E20" s="61">
        <v>65724.69</v>
      </c>
      <c r="F20" s="27">
        <f t="shared" si="0"/>
        <v>0.91472318098313199</v>
      </c>
    </row>
    <row r="21" spans="2:6" x14ac:dyDescent="0.25">
      <c r="B21" s="33" t="s">
        <v>21</v>
      </c>
      <c r="C21" s="67">
        <v>76843240</v>
      </c>
      <c r="D21" s="67">
        <v>5428116</v>
      </c>
      <c r="E21" s="67">
        <v>293224.18000000005</v>
      </c>
      <c r="F21" s="40">
        <f t="shared" si="0"/>
        <v>5.4019512479099571E-2</v>
      </c>
    </row>
    <row r="22" spans="2:6" x14ac:dyDescent="0.25">
      <c r="B22" s="13" t="s">
        <v>22</v>
      </c>
      <c r="C22" s="62">
        <v>44704334</v>
      </c>
      <c r="D22" s="62">
        <v>153944950</v>
      </c>
      <c r="E22" s="62">
        <v>103660783.69999996</v>
      </c>
      <c r="F22" s="28">
        <f t="shared" si="0"/>
        <v>0.67336267737265798</v>
      </c>
    </row>
    <row r="23" spans="2:6" x14ac:dyDescent="0.25">
      <c r="B23" s="2" t="s">
        <v>2</v>
      </c>
      <c r="C23" s="53">
        <f>SUM(C24:C35)</f>
        <v>1284435998</v>
      </c>
      <c r="D23" s="53">
        <f t="shared" ref="D23:E23" si="1">SUM(D24:D35)</f>
        <v>1868162743</v>
      </c>
      <c r="E23" s="53">
        <f t="shared" si="1"/>
        <v>975281271.8099997</v>
      </c>
      <c r="F23" s="20">
        <f t="shared" si="0"/>
        <v>0.52205369979910776</v>
      </c>
    </row>
    <row r="24" spans="2:6" x14ac:dyDescent="0.25">
      <c r="B24" s="11" t="s">
        <v>14</v>
      </c>
      <c r="C24" s="61">
        <v>450065784</v>
      </c>
      <c r="D24" s="61">
        <v>356025322</v>
      </c>
      <c r="E24" s="61">
        <v>252042232.92999983</v>
      </c>
      <c r="F24" s="27">
        <f t="shared" si="0"/>
        <v>0.70793344561598293</v>
      </c>
    </row>
    <row r="25" spans="2:6" x14ac:dyDescent="0.25">
      <c r="B25" s="13" t="s">
        <v>15</v>
      </c>
      <c r="C25" s="62">
        <v>181482848</v>
      </c>
      <c r="D25" s="62">
        <v>140071793</v>
      </c>
      <c r="E25" s="62">
        <v>75352993.63000004</v>
      </c>
      <c r="F25" s="28">
        <f t="shared" si="0"/>
        <v>0.5379597991581363</v>
      </c>
    </row>
    <row r="26" spans="2:6" x14ac:dyDescent="0.25">
      <c r="B26" s="13" t="s">
        <v>16</v>
      </c>
      <c r="C26" s="62">
        <v>115269328</v>
      </c>
      <c r="D26" s="62">
        <v>156599883</v>
      </c>
      <c r="E26" s="62">
        <v>48316710.340000011</v>
      </c>
      <c r="F26" s="28">
        <f t="shared" si="0"/>
        <v>0.30853605644137044</v>
      </c>
    </row>
    <row r="27" spans="2:6" x14ac:dyDescent="0.25">
      <c r="B27" s="13" t="s">
        <v>17</v>
      </c>
      <c r="C27" s="62">
        <v>86286776</v>
      </c>
      <c r="D27" s="62">
        <v>91347871</v>
      </c>
      <c r="E27" s="62">
        <v>45181554.75</v>
      </c>
      <c r="F27" s="28">
        <f t="shared" si="0"/>
        <v>0.49460982785247398</v>
      </c>
    </row>
    <row r="28" spans="2:6" x14ac:dyDescent="0.25">
      <c r="B28" s="13" t="s">
        <v>18</v>
      </c>
      <c r="C28" s="62">
        <v>31979054</v>
      </c>
      <c r="D28" s="62">
        <v>49181239</v>
      </c>
      <c r="E28" s="62">
        <v>22811864.390000015</v>
      </c>
      <c r="F28" s="28">
        <f t="shared" si="0"/>
        <v>0.46383264947839187</v>
      </c>
    </row>
    <row r="29" spans="2:6" x14ac:dyDescent="0.25">
      <c r="B29" s="13" t="s">
        <v>19</v>
      </c>
      <c r="C29" s="62">
        <v>82012540</v>
      </c>
      <c r="D29" s="62">
        <v>46825212</v>
      </c>
      <c r="E29" s="62">
        <v>28996480.390000001</v>
      </c>
      <c r="F29" s="28">
        <f t="shared" si="0"/>
        <v>0.61924931359627378</v>
      </c>
    </row>
    <row r="30" spans="2:6" x14ac:dyDescent="0.25">
      <c r="B30" s="13" t="s">
        <v>20</v>
      </c>
      <c r="C30" s="62">
        <v>15160222</v>
      </c>
      <c r="D30" s="62">
        <v>129568914</v>
      </c>
      <c r="E30" s="62">
        <v>17633603.979999993</v>
      </c>
      <c r="F30" s="28">
        <f t="shared" si="0"/>
        <v>0.13609440285962413</v>
      </c>
    </row>
    <row r="31" spans="2:6" x14ac:dyDescent="0.25">
      <c r="B31" s="13" t="s">
        <v>23</v>
      </c>
      <c r="C31" s="62">
        <v>9382692</v>
      </c>
      <c r="D31" s="62">
        <v>40703956</v>
      </c>
      <c r="E31" s="62">
        <v>22607603.859999981</v>
      </c>
      <c r="F31" s="28">
        <f t="shared" si="0"/>
        <v>0.55541539647890692</v>
      </c>
    </row>
    <row r="32" spans="2:6" x14ac:dyDescent="0.25">
      <c r="B32" s="13" t="s">
        <v>24</v>
      </c>
      <c r="C32" s="62">
        <v>2035729</v>
      </c>
      <c r="D32" s="62">
        <v>13517562</v>
      </c>
      <c r="E32" s="62">
        <v>8190896.4500000002</v>
      </c>
      <c r="F32" s="28">
        <f t="shared" si="0"/>
        <v>0.60594480350820656</v>
      </c>
    </row>
    <row r="33" spans="2:6" x14ac:dyDescent="0.25">
      <c r="B33" s="13" t="s">
        <v>25</v>
      </c>
      <c r="C33" s="62">
        <v>5217693</v>
      </c>
      <c r="D33" s="62">
        <v>33613981</v>
      </c>
      <c r="E33" s="62">
        <v>15262149.489999998</v>
      </c>
      <c r="F33" s="28">
        <f t="shared" si="0"/>
        <v>0.45404171228632512</v>
      </c>
    </row>
    <row r="34" spans="2:6" x14ac:dyDescent="0.25">
      <c r="B34" s="13" t="s">
        <v>21</v>
      </c>
      <c r="C34" s="62">
        <v>140833642</v>
      </c>
      <c r="D34" s="62">
        <v>322434878</v>
      </c>
      <c r="E34" s="62">
        <v>195936320.96999997</v>
      </c>
      <c r="F34" s="28">
        <f t="shared" si="0"/>
        <v>0.60767719108228724</v>
      </c>
    </row>
    <row r="35" spans="2:6" x14ac:dyDescent="0.25">
      <c r="B35" s="14" t="s">
        <v>22</v>
      </c>
      <c r="C35" s="65">
        <v>164709690</v>
      </c>
      <c r="D35" s="65">
        <v>488272132</v>
      </c>
      <c r="E35" s="65">
        <v>242948860.62999994</v>
      </c>
      <c r="F35" s="29">
        <f t="shared" ref="F35:F63" si="2">IF(E35=0,"0%",+E35/D35)</f>
        <v>0.4975685579983089</v>
      </c>
    </row>
    <row r="36" spans="2:6" x14ac:dyDescent="0.25">
      <c r="B36" s="2" t="s">
        <v>3</v>
      </c>
      <c r="C36" s="53">
        <f>SUM(C37:C41)</f>
        <v>0</v>
      </c>
      <c r="D36" s="53">
        <f t="shared" ref="D36:E36" si="3">SUM(D37:D41)</f>
        <v>191057720</v>
      </c>
      <c r="E36" s="53">
        <f t="shared" si="3"/>
        <v>153350429.01999998</v>
      </c>
      <c r="F36" s="20">
        <f t="shared" si="2"/>
        <v>0.80263927058273266</v>
      </c>
    </row>
    <row r="37" spans="2:6" x14ac:dyDescent="0.25">
      <c r="B37" s="13" t="s">
        <v>14</v>
      </c>
      <c r="C37" s="62">
        <v>0</v>
      </c>
      <c r="D37" s="62">
        <v>0</v>
      </c>
      <c r="E37" s="62">
        <v>0</v>
      </c>
      <c r="F37" s="46" t="str">
        <f t="shared" si="2"/>
        <v>0%</v>
      </c>
    </row>
    <row r="38" spans="2:6" x14ac:dyDescent="0.25">
      <c r="B38" s="13" t="s">
        <v>17</v>
      </c>
      <c r="C38" s="62">
        <v>0</v>
      </c>
      <c r="D38" s="62">
        <v>914717</v>
      </c>
      <c r="E38" s="62">
        <v>914717</v>
      </c>
      <c r="F38" s="46">
        <f t="shared" si="2"/>
        <v>1</v>
      </c>
    </row>
    <row r="39" spans="2:6" x14ac:dyDescent="0.25">
      <c r="B39" s="13" t="s">
        <v>18</v>
      </c>
      <c r="C39" s="62">
        <v>0</v>
      </c>
      <c r="D39" s="62">
        <v>1250300</v>
      </c>
      <c r="E39" s="62">
        <v>1250300</v>
      </c>
      <c r="F39" s="46">
        <f t="shared" si="2"/>
        <v>1</v>
      </c>
    </row>
    <row r="40" spans="2:6" x14ac:dyDescent="0.25">
      <c r="B40" s="13" t="s">
        <v>20</v>
      </c>
      <c r="C40" s="62">
        <v>0</v>
      </c>
      <c r="D40" s="62">
        <v>170855833</v>
      </c>
      <c r="E40" s="62">
        <v>133148542.02</v>
      </c>
      <c r="F40" s="46">
        <f t="shared" si="2"/>
        <v>0.77930346118180227</v>
      </c>
    </row>
    <row r="41" spans="2:6" x14ac:dyDescent="0.25">
      <c r="B41" s="13" t="s">
        <v>22</v>
      </c>
      <c r="C41" s="62">
        <v>0</v>
      </c>
      <c r="D41" s="62">
        <v>18036870</v>
      </c>
      <c r="E41" s="62">
        <v>18036870</v>
      </c>
      <c r="F41" s="28">
        <f t="shared" si="2"/>
        <v>1</v>
      </c>
    </row>
    <row r="42" spans="2:6" x14ac:dyDescent="0.25">
      <c r="B42" s="2" t="s">
        <v>4</v>
      </c>
      <c r="C42" s="53">
        <f>+SUM(C43:C50)</f>
        <v>15028000</v>
      </c>
      <c r="D42" s="53">
        <f>+SUM(D43:D50)</f>
        <v>97002229</v>
      </c>
      <c r="E42" s="53">
        <f>+SUM(E43:E50)</f>
        <v>76879400.790000007</v>
      </c>
      <c r="F42" s="20">
        <f t="shared" si="2"/>
        <v>0.79255292978886094</v>
      </c>
    </row>
    <row r="43" spans="2:6" x14ac:dyDescent="0.25">
      <c r="B43" s="11" t="s">
        <v>14</v>
      </c>
      <c r="C43" s="61">
        <v>777000</v>
      </c>
      <c r="D43" s="61">
        <v>34554850</v>
      </c>
      <c r="E43" s="61">
        <v>30059021.25</v>
      </c>
      <c r="F43" s="27">
        <f t="shared" si="2"/>
        <v>0.86989297450285563</v>
      </c>
    </row>
    <row r="44" spans="2:6" x14ac:dyDescent="0.25">
      <c r="B44" s="13" t="s">
        <v>15</v>
      </c>
      <c r="C44" s="62">
        <v>0</v>
      </c>
      <c r="D44" s="62">
        <v>5659834</v>
      </c>
      <c r="E44" s="62">
        <v>2828355.0300000003</v>
      </c>
      <c r="F44" s="28">
        <f t="shared" si="2"/>
        <v>0.49972402547495215</v>
      </c>
    </row>
    <row r="45" spans="2:6" x14ac:dyDescent="0.25">
      <c r="B45" s="13" t="s">
        <v>16</v>
      </c>
      <c r="C45" s="62">
        <v>0</v>
      </c>
      <c r="D45" s="62">
        <v>739134</v>
      </c>
      <c r="E45" s="62">
        <v>382360.45</v>
      </c>
      <c r="F45" s="28">
        <f t="shared" si="2"/>
        <v>0.51730870180508548</v>
      </c>
    </row>
    <row r="46" spans="2:6" x14ac:dyDescent="0.25">
      <c r="B46" s="13" t="s">
        <v>17</v>
      </c>
      <c r="C46" s="62">
        <v>0</v>
      </c>
      <c r="D46" s="62">
        <v>6478442</v>
      </c>
      <c r="E46" s="62">
        <v>2563877</v>
      </c>
      <c r="F46" s="28">
        <f t="shared" si="2"/>
        <v>0.3957551831134708</v>
      </c>
    </row>
    <row r="47" spans="2:6" x14ac:dyDescent="0.25">
      <c r="B47" s="13" t="s">
        <v>18</v>
      </c>
      <c r="C47" s="62">
        <v>0</v>
      </c>
      <c r="D47" s="62">
        <v>70282</v>
      </c>
      <c r="E47" s="62">
        <v>65793</v>
      </c>
      <c r="F47" s="28">
        <f t="shared" si="2"/>
        <v>0.93612873851057166</v>
      </c>
    </row>
    <row r="48" spans="2:6" x14ac:dyDescent="0.25">
      <c r="B48" s="13" t="s">
        <v>19</v>
      </c>
      <c r="C48" s="62">
        <v>0</v>
      </c>
      <c r="D48" s="62">
        <v>4891921</v>
      </c>
      <c r="E48" s="62">
        <v>4624136</v>
      </c>
      <c r="F48" s="28">
        <f t="shared" si="2"/>
        <v>0.94525974560913806</v>
      </c>
    </row>
    <row r="49" spans="2:6" x14ac:dyDescent="0.25">
      <c r="B49" s="13" t="s">
        <v>21</v>
      </c>
      <c r="C49" s="62">
        <v>2830000</v>
      </c>
      <c r="D49" s="62">
        <v>18887740</v>
      </c>
      <c r="E49" s="62">
        <v>15445540.810000002</v>
      </c>
      <c r="F49" s="28">
        <f t="shared" si="2"/>
        <v>0.81775484044147173</v>
      </c>
    </row>
    <row r="50" spans="2:6" x14ac:dyDescent="0.25">
      <c r="B50" s="13" t="s">
        <v>22</v>
      </c>
      <c r="C50" s="62">
        <v>11421000</v>
      </c>
      <c r="D50" s="62">
        <v>25720026</v>
      </c>
      <c r="E50" s="62">
        <v>20910317.25</v>
      </c>
      <c r="F50" s="28">
        <f t="shared" si="2"/>
        <v>0.81299751602117354</v>
      </c>
    </row>
    <row r="51" spans="2:6" x14ac:dyDescent="0.25">
      <c r="B51" s="2" t="s">
        <v>5</v>
      </c>
      <c r="C51" s="53">
        <f>+SUM(C52:C63)</f>
        <v>867775375</v>
      </c>
      <c r="D51" s="53">
        <f t="shared" ref="D51:E51" si="4">+SUM(D52:D63)</f>
        <v>335220358</v>
      </c>
      <c r="E51" s="53">
        <f t="shared" si="4"/>
        <v>78803213.659999996</v>
      </c>
      <c r="F51" s="20">
        <f t="shared" si="2"/>
        <v>0.23507884225814232</v>
      </c>
    </row>
    <row r="52" spans="2:6" x14ac:dyDescent="0.25">
      <c r="B52" s="11" t="s">
        <v>14</v>
      </c>
      <c r="C52" s="61">
        <v>28635690</v>
      </c>
      <c r="D52" s="61">
        <v>1454624</v>
      </c>
      <c r="E52" s="61">
        <v>131424.85999999999</v>
      </c>
      <c r="F52" s="27">
        <f t="shared" si="2"/>
        <v>9.0349712365532256E-2</v>
      </c>
    </row>
    <row r="53" spans="2:6" x14ac:dyDescent="0.25">
      <c r="B53" s="13" t="s">
        <v>15</v>
      </c>
      <c r="C53" s="62">
        <v>30990690</v>
      </c>
      <c r="D53" s="62">
        <v>44888662</v>
      </c>
      <c r="E53" s="62">
        <v>7346519.419999999</v>
      </c>
      <c r="F53" s="28">
        <f t="shared" si="2"/>
        <v>0.16366091330590338</v>
      </c>
    </row>
    <row r="54" spans="2:6" x14ac:dyDescent="0.25">
      <c r="B54" s="13" t="s">
        <v>16</v>
      </c>
      <c r="C54" s="62">
        <v>25000000</v>
      </c>
      <c r="D54" s="62">
        <v>9391743</v>
      </c>
      <c r="E54" s="62">
        <v>335112.18</v>
      </c>
      <c r="F54" s="28">
        <f t="shared" si="2"/>
        <v>3.5681574762001046E-2</v>
      </c>
    </row>
    <row r="55" spans="2:6" x14ac:dyDescent="0.25">
      <c r="B55" s="13" t="s">
        <v>17</v>
      </c>
      <c r="C55" s="62">
        <v>25000000</v>
      </c>
      <c r="D55" s="62">
        <v>831188</v>
      </c>
      <c r="E55" s="62">
        <v>15000</v>
      </c>
      <c r="F55" s="28">
        <f t="shared" si="2"/>
        <v>1.8046458803543844E-2</v>
      </c>
    </row>
    <row r="56" spans="2:6" x14ac:dyDescent="0.25">
      <c r="B56" s="13" t="s">
        <v>18</v>
      </c>
      <c r="C56" s="62">
        <v>15000000</v>
      </c>
      <c r="D56" s="62">
        <v>5063204</v>
      </c>
      <c r="E56" s="62">
        <v>149927.28</v>
      </c>
      <c r="F56" s="28">
        <f t="shared" si="2"/>
        <v>2.9611147407846889E-2</v>
      </c>
    </row>
    <row r="57" spans="2:6" x14ac:dyDescent="0.25">
      <c r="B57" s="13" t="s">
        <v>19</v>
      </c>
      <c r="C57" s="62">
        <v>25000000</v>
      </c>
      <c r="D57" s="62">
        <v>13664682</v>
      </c>
      <c r="E57" s="62">
        <v>171828.55</v>
      </c>
      <c r="F57" s="28">
        <f t="shared" si="2"/>
        <v>1.257464681578393E-2</v>
      </c>
    </row>
    <row r="58" spans="2:6" x14ac:dyDescent="0.25">
      <c r="B58" s="13" t="s">
        <v>20</v>
      </c>
      <c r="C58" s="62">
        <v>0</v>
      </c>
      <c r="D58" s="62">
        <v>20275818</v>
      </c>
      <c r="E58" s="62">
        <v>7090166.0499999989</v>
      </c>
      <c r="F58" s="28">
        <f t="shared" si="2"/>
        <v>0.34968582032054141</v>
      </c>
    </row>
    <row r="59" spans="2:6" x14ac:dyDescent="0.25">
      <c r="B59" s="13" t="s">
        <v>23</v>
      </c>
      <c r="C59" s="62">
        <v>0</v>
      </c>
      <c r="D59" s="62">
        <v>1241998</v>
      </c>
      <c r="E59" s="62">
        <v>120298.6</v>
      </c>
      <c r="F59" s="28">
        <f t="shared" si="2"/>
        <v>9.685893213998735E-2</v>
      </c>
    </row>
    <row r="60" spans="2:6" x14ac:dyDescent="0.25">
      <c r="B60" s="13" t="s">
        <v>24</v>
      </c>
      <c r="C60" s="62">
        <v>0</v>
      </c>
      <c r="D60" s="62">
        <v>325118</v>
      </c>
      <c r="E60" s="62">
        <v>267157.53999999998</v>
      </c>
      <c r="F60" s="28">
        <f t="shared" si="2"/>
        <v>0.82172485066960299</v>
      </c>
    </row>
    <row r="61" spans="2:6" x14ac:dyDescent="0.25">
      <c r="B61" s="13" t="s">
        <v>25</v>
      </c>
      <c r="C61" s="62">
        <v>10000000</v>
      </c>
      <c r="D61" s="62">
        <v>674117</v>
      </c>
      <c r="E61" s="62">
        <v>496258.07999999996</v>
      </c>
      <c r="F61" s="28">
        <f t="shared" si="2"/>
        <v>0.736160162108358</v>
      </c>
    </row>
    <row r="62" spans="2:6" x14ac:dyDescent="0.25">
      <c r="B62" s="13" t="s">
        <v>21</v>
      </c>
      <c r="C62" s="62">
        <v>0</v>
      </c>
      <c r="D62" s="62">
        <v>11387572</v>
      </c>
      <c r="E62" s="62">
        <v>1880658.15</v>
      </c>
      <c r="F62" s="28">
        <f t="shared" si="2"/>
        <v>0.1651500556922933</v>
      </c>
    </row>
    <row r="63" spans="2:6" x14ac:dyDescent="0.25">
      <c r="B63" s="13" t="s">
        <v>22</v>
      </c>
      <c r="C63" s="62">
        <v>708148995</v>
      </c>
      <c r="D63" s="62">
        <v>226021632</v>
      </c>
      <c r="E63" s="62">
        <v>60798862.950000003</v>
      </c>
      <c r="F63" s="28">
        <f t="shared" si="2"/>
        <v>0.26899577005974368</v>
      </c>
    </row>
    <row r="64" spans="2:6" x14ac:dyDescent="0.25">
      <c r="B64" s="4" t="s">
        <v>8</v>
      </c>
      <c r="C64" s="58">
        <f>+C51+C42+C36+C23+C19+C6</f>
        <v>3462390947</v>
      </c>
      <c r="D64" s="58">
        <f>+D51+D42+D36+D23+D19+D6</f>
        <v>4724751265</v>
      </c>
      <c r="E64" s="58">
        <f>+E51+E42+E36+E23+E19+E6</f>
        <v>2654859291.0200005</v>
      </c>
      <c r="F64" s="7">
        <f t="shared" ref="F64" si="5">E64/D64</f>
        <v>0.56190456219074647</v>
      </c>
    </row>
    <row r="65" spans="2:5" x14ac:dyDescent="0.25">
      <c r="B65" s="1" t="s">
        <v>27</v>
      </c>
      <c r="C65" s="68"/>
      <c r="D65" s="68"/>
      <c r="E65" s="68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showGridLines="0" topLeftCell="A30" zoomScaleNormal="100" workbookViewId="0">
      <selection activeCell="B3" sqref="B3"/>
    </sheetView>
  </sheetViews>
  <sheetFormatPr baseColWidth="10" defaultRowHeight="15" x14ac:dyDescent="0.25"/>
  <cols>
    <col min="2" max="2" width="71.5703125" customWidth="1"/>
    <col min="3" max="3" width="11.5703125" style="66" bestFit="1" customWidth="1"/>
    <col min="4" max="4" width="12.28515625" style="66" bestFit="1" customWidth="1"/>
    <col min="5" max="5" width="14.7109375" style="66" customWidth="1"/>
    <col min="6" max="6" width="11.85546875" bestFit="1" customWidth="1"/>
  </cols>
  <sheetData>
    <row r="2" spans="2:6" ht="52.5" customHeight="1" x14ac:dyDescent="0.25">
      <c r="B2" s="69" t="s">
        <v>30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28</v>
      </c>
      <c r="F5" s="10" t="s">
        <v>10</v>
      </c>
    </row>
    <row r="6" spans="2:6" x14ac:dyDescent="0.25">
      <c r="B6" s="2" t="s">
        <v>0</v>
      </c>
      <c r="C6" s="53">
        <f>SUM(C7:C11)</f>
        <v>200000</v>
      </c>
      <c r="D6" s="53">
        <f t="shared" ref="D6:E6" si="0">SUM(D7:D11)</f>
        <v>1964730</v>
      </c>
      <c r="E6" s="53">
        <f t="shared" si="0"/>
        <v>710926.6</v>
      </c>
      <c r="F6" s="20">
        <f t="shared" ref="F6:F12" si="1">IF(E6=0,"0.0%",E6/D6)</f>
        <v>0.36184442646063325</v>
      </c>
    </row>
    <row r="7" spans="2:6" x14ac:dyDescent="0.25">
      <c r="B7" s="30" t="s">
        <v>14</v>
      </c>
      <c r="C7" s="61">
        <v>0</v>
      </c>
      <c r="D7" s="61">
        <v>42485</v>
      </c>
      <c r="E7" s="61">
        <v>0</v>
      </c>
      <c r="F7" s="42" t="str">
        <f t="shared" si="1"/>
        <v>0.0%</v>
      </c>
    </row>
    <row r="8" spans="2:6" x14ac:dyDescent="0.25">
      <c r="B8" s="41" t="s">
        <v>15</v>
      </c>
      <c r="C8" s="67">
        <v>0</v>
      </c>
      <c r="D8" s="67">
        <v>212597</v>
      </c>
      <c r="E8" s="67">
        <v>39232</v>
      </c>
      <c r="F8" s="43">
        <f t="shared" si="1"/>
        <v>0.18453694078467711</v>
      </c>
    </row>
    <row r="9" spans="2:6" x14ac:dyDescent="0.25">
      <c r="B9" s="34" t="s">
        <v>23</v>
      </c>
      <c r="C9" s="62">
        <v>0</v>
      </c>
      <c r="D9" s="62">
        <v>650000</v>
      </c>
      <c r="E9" s="62">
        <v>275940</v>
      </c>
      <c r="F9" s="43">
        <f t="shared" si="1"/>
        <v>0.42452307692307695</v>
      </c>
    </row>
    <row r="10" spans="2:6" x14ac:dyDescent="0.25">
      <c r="B10" s="34" t="s">
        <v>21</v>
      </c>
      <c r="C10" s="62">
        <v>0</v>
      </c>
      <c r="D10" s="62">
        <v>0</v>
      </c>
      <c r="E10" s="62">
        <v>0</v>
      </c>
      <c r="F10" s="43" t="str">
        <f t="shared" si="1"/>
        <v>0.0%</v>
      </c>
    </row>
    <row r="11" spans="2:6" x14ac:dyDescent="0.25">
      <c r="B11" s="35" t="s">
        <v>22</v>
      </c>
      <c r="C11" s="65">
        <v>200000</v>
      </c>
      <c r="D11" s="65">
        <v>1059648</v>
      </c>
      <c r="E11" s="65">
        <v>395754.6</v>
      </c>
      <c r="F11" s="44">
        <f t="shared" si="1"/>
        <v>0.37347741891647035</v>
      </c>
    </row>
    <row r="12" spans="2:6" x14ac:dyDescent="0.25">
      <c r="B12" s="2" t="s">
        <v>1</v>
      </c>
      <c r="C12" s="53">
        <f>SUM(C13:C14)</f>
        <v>850000</v>
      </c>
      <c r="D12" s="53">
        <f t="shared" ref="D12:E12" si="2">SUM(D13:D14)</f>
        <v>850000</v>
      </c>
      <c r="E12" s="53">
        <f t="shared" si="2"/>
        <v>310080</v>
      </c>
      <c r="F12" s="20">
        <f t="shared" si="1"/>
        <v>0.36480000000000001</v>
      </c>
    </row>
    <row r="13" spans="2:6" x14ac:dyDescent="0.25">
      <c r="B13" s="30" t="s">
        <v>21</v>
      </c>
      <c r="C13" s="61">
        <v>850000</v>
      </c>
      <c r="D13" s="61">
        <v>0</v>
      </c>
      <c r="E13" s="61">
        <v>0</v>
      </c>
      <c r="F13" s="42" t="str">
        <f>IF(E13=0,"0.0%",E13/D13)</f>
        <v>0.0%</v>
      </c>
    </row>
    <row r="14" spans="2:6" x14ac:dyDescent="0.25">
      <c r="B14" s="35" t="s">
        <v>22</v>
      </c>
      <c r="C14" s="65">
        <v>0</v>
      </c>
      <c r="D14" s="65">
        <v>850000</v>
      </c>
      <c r="E14" s="65">
        <v>310080</v>
      </c>
      <c r="F14" s="44">
        <f t="shared" ref="F14:F45" si="3">IF(E14=0,"0.0%",E14/D14)</f>
        <v>0.36480000000000001</v>
      </c>
    </row>
    <row r="15" spans="2:6" x14ac:dyDescent="0.25">
      <c r="B15" s="2" t="s">
        <v>2</v>
      </c>
      <c r="C15" s="53">
        <f>+SUM(C16:C27)</f>
        <v>60526363</v>
      </c>
      <c r="D15" s="53">
        <f t="shared" ref="D15:E15" si="4">+SUM(D16:D27)</f>
        <v>267117611</v>
      </c>
      <c r="E15" s="53">
        <f t="shared" si="4"/>
        <v>126003778.32000001</v>
      </c>
      <c r="F15" s="20">
        <f t="shared" si="3"/>
        <v>0.47171647667963013</v>
      </c>
    </row>
    <row r="16" spans="2:6" x14ac:dyDescent="0.25">
      <c r="B16" s="11" t="s">
        <v>14</v>
      </c>
      <c r="C16" s="61">
        <v>6360</v>
      </c>
      <c r="D16" s="61">
        <v>3166460</v>
      </c>
      <c r="E16" s="61">
        <v>974279.50999999989</v>
      </c>
      <c r="F16" s="42">
        <f t="shared" si="3"/>
        <v>0.30768729432868247</v>
      </c>
    </row>
    <row r="17" spans="2:6" x14ac:dyDescent="0.25">
      <c r="B17" s="13" t="s">
        <v>15</v>
      </c>
      <c r="C17" s="62">
        <v>7950</v>
      </c>
      <c r="D17" s="62">
        <v>7555732</v>
      </c>
      <c r="E17" s="62">
        <v>1724334.6099999996</v>
      </c>
      <c r="F17" s="43">
        <f t="shared" si="3"/>
        <v>0.22821542770442357</v>
      </c>
    </row>
    <row r="18" spans="2:6" x14ac:dyDescent="0.25">
      <c r="B18" s="13" t="s">
        <v>16</v>
      </c>
      <c r="C18" s="62">
        <v>4770</v>
      </c>
      <c r="D18" s="62">
        <v>5753912</v>
      </c>
      <c r="E18" s="62">
        <v>2472425.8199999998</v>
      </c>
      <c r="F18" s="43">
        <f t="shared" si="3"/>
        <v>0.42969475723646794</v>
      </c>
    </row>
    <row r="19" spans="2:6" x14ac:dyDescent="0.25">
      <c r="B19" s="13" t="s">
        <v>17</v>
      </c>
      <c r="C19" s="62">
        <v>6360</v>
      </c>
      <c r="D19" s="62">
        <v>1611521</v>
      </c>
      <c r="E19" s="62">
        <v>461506.60000000003</v>
      </c>
      <c r="F19" s="43">
        <f t="shared" si="3"/>
        <v>0.28637951351549251</v>
      </c>
    </row>
    <row r="20" spans="2:6" x14ac:dyDescent="0.25">
      <c r="B20" s="13" t="s">
        <v>18</v>
      </c>
      <c r="C20" s="62">
        <v>4770</v>
      </c>
      <c r="D20" s="62">
        <v>3002344</v>
      </c>
      <c r="E20" s="62">
        <v>651597.65</v>
      </c>
      <c r="F20" s="43">
        <f t="shared" si="3"/>
        <v>0.21702964417135412</v>
      </c>
    </row>
    <row r="21" spans="2:6" x14ac:dyDescent="0.25">
      <c r="B21" s="13" t="s">
        <v>19</v>
      </c>
      <c r="C21" s="62">
        <v>4770</v>
      </c>
      <c r="D21" s="62">
        <v>1216209</v>
      </c>
      <c r="E21" s="62">
        <v>463099.61</v>
      </c>
      <c r="F21" s="43">
        <f t="shared" si="3"/>
        <v>0.38077304969787262</v>
      </c>
    </row>
    <row r="22" spans="2:6" x14ac:dyDescent="0.25">
      <c r="B22" s="13" t="s">
        <v>20</v>
      </c>
      <c r="C22" s="62">
        <v>5830</v>
      </c>
      <c r="D22" s="62">
        <v>695980</v>
      </c>
      <c r="E22" s="62">
        <v>14850</v>
      </c>
      <c r="F22" s="43">
        <f t="shared" si="3"/>
        <v>2.1336820023563897E-2</v>
      </c>
    </row>
    <row r="23" spans="2:6" x14ac:dyDescent="0.25">
      <c r="B23" s="13" t="s">
        <v>23</v>
      </c>
      <c r="C23" s="62">
        <v>0</v>
      </c>
      <c r="D23" s="62">
        <v>1168199</v>
      </c>
      <c r="E23" s="62">
        <v>291366.71999999997</v>
      </c>
      <c r="F23" s="43">
        <f t="shared" si="3"/>
        <v>0.24941531365803254</v>
      </c>
    </row>
    <row r="24" spans="2:6" x14ac:dyDescent="0.25">
      <c r="B24" s="13" t="s">
        <v>24</v>
      </c>
      <c r="C24" s="62">
        <v>1590</v>
      </c>
      <c r="D24" s="62">
        <v>699376</v>
      </c>
      <c r="E24" s="62">
        <v>412888.39999999997</v>
      </c>
      <c r="F24" s="43">
        <f t="shared" si="3"/>
        <v>0.5903668412985289</v>
      </c>
    </row>
    <row r="25" spans="2:6" x14ac:dyDescent="0.25">
      <c r="B25" s="13" t="s">
        <v>25</v>
      </c>
      <c r="C25" s="62">
        <v>3180</v>
      </c>
      <c r="D25" s="62">
        <v>141075</v>
      </c>
      <c r="E25" s="62">
        <v>55267.17</v>
      </c>
      <c r="F25" s="43">
        <f t="shared" si="3"/>
        <v>0.39175736310473153</v>
      </c>
    </row>
    <row r="26" spans="2:6" x14ac:dyDescent="0.25">
      <c r="B26" s="13" t="s">
        <v>21</v>
      </c>
      <c r="C26" s="62">
        <v>14832993</v>
      </c>
      <c r="D26" s="62">
        <v>76289326</v>
      </c>
      <c r="E26" s="62">
        <v>39505661.750000007</v>
      </c>
      <c r="F26" s="43">
        <f t="shared" si="3"/>
        <v>0.51783996295890733</v>
      </c>
    </row>
    <row r="27" spans="2:6" x14ac:dyDescent="0.25">
      <c r="B27" s="14" t="s">
        <v>22</v>
      </c>
      <c r="C27" s="65">
        <v>45647790</v>
      </c>
      <c r="D27" s="65">
        <v>165817477</v>
      </c>
      <c r="E27" s="65">
        <v>78976500.480000004</v>
      </c>
      <c r="F27" s="44">
        <f t="shared" si="3"/>
        <v>0.47628574447553562</v>
      </c>
    </row>
    <row r="28" spans="2:6" hidden="1" x14ac:dyDescent="0.25">
      <c r="B28" s="2" t="s">
        <v>3</v>
      </c>
      <c r="C28" s="53">
        <f>+C29</f>
        <v>0</v>
      </c>
      <c r="D28" s="53">
        <f t="shared" ref="D28:E28" si="5">+D29</f>
        <v>0</v>
      </c>
      <c r="E28" s="53">
        <f t="shared" si="5"/>
        <v>0</v>
      </c>
      <c r="F28" s="20" t="str">
        <f t="shared" si="3"/>
        <v>0.0%</v>
      </c>
    </row>
    <row r="29" spans="2:6" hidden="1" x14ac:dyDescent="0.25">
      <c r="B29" s="11"/>
      <c r="C29" s="61"/>
      <c r="D29" s="61"/>
      <c r="E29" s="61"/>
      <c r="F29" s="42" t="str">
        <f t="shared" si="3"/>
        <v>0.0%</v>
      </c>
    </row>
    <row r="30" spans="2:6" x14ac:dyDescent="0.25">
      <c r="B30" s="2" t="s">
        <v>4</v>
      </c>
      <c r="C30" s="53">
        <f>+SUM(C31:C32)</f>
        <v>2908783</v>
      </c>
      <c r="D30" s="53">
        <f>+SUM(D31:D32)</f>
        <v>2212626</v>
      </c>
      <c r="E30" s="53">
        <f>+SUM(E31:E32)</f>
        <v>1270153.7000000004</v>
      </c>
      <c r="F30" s="20">
        <f t="shared" si="3"/>
        <v>0.57404807681008918</v>
      </c>
    </row>
    <row r="31" spans="2:6" x14ac:dyDescent="0.25">
      <c r="B31" s="11" t="s">
        <v>21</v>
      </c>
      <c r="C31" s="61">
        <v>2615453</v>
      </c>
      <c r="D31" s="61">
        <v>2066958</v>
      </c>
      <c r="E31" s="61">
        <v>1157259.3800000004</v>
      </c>
      <c r="F31" s="42">
        <f t="shared" si="3"/>
        <v>0.55988529036390688</v>
      </c>
    </row>
    <row r="32" spans="2:6" x14ac:dyDescent="0.25">
      <c r="B32" s="33" t="s">
        <v>22</v>
      </c>
      <c r="C32" s="67">
        <v>293330</v>
      </c>
      <c r="D32" s="67">
        <v>145668</v>
      </c>
      <c r="E32" s="67">
        <v>112894.32</v>
      </c>
      <c r="F32" s="43">
        <f t="shared" si="3"/>
        <v>0.77501112117966886</v>
      </c>
    </row>
    <row r="33" spans="2:6" x14ac:dyDescent="0.25">
      <c r="B33" s="2" t="s">
        <v>5</v>
      </c>
      <c r="C33" s="53">
        <f>+SUM(C34:C44)</f>
        <v>3283023</v>
      </c>
      <c r="D33" s="53">
        <f>+SUM(D34:D44)</f>
        <v>16724585</v>
      </c>
      <c r="E33" s="53">
        <f>+SUM(E34:E44)</f>
        <v>3041561.05</v>
      </c>
      <c r="F33" s="20">
        <f t="shared" si="3"/>
        <v>0.18186167549149948</v>
      </c>
    </row>
    <row r="34" spans="2:6" x14ac:dyDescent="0.25">
      <c r="B34" s="11" t="s">
        <v>14</v>
      </c>
      <c r="C34" s="61">
        <v>0</v>
      </c>
      <c r="D34" s="61">
        <v>320</v>
      </c>
      <c r="E34" s="61">
        <v>320</v>
      </c>
      <c r="F34" s="42">
        <f t="shared" si="3"/>
        <v>1</v>
      </c>
    </row>
    <row r="35" spans="2:6" x14ac:dyDescent="0.25">
      <c r="B35" s="33" t="s">
        <v>15</v>
      </c>
      <c r="C35" s="67">
        <v>0</v>
      </c>
      <c r="D35" s="67">
        <v>20340</v>
      </c>
      <c r="E35" s="67">
        <v>16460</v>
      </c>
      <c r="F35" s="43">
        <f t="shared" si="3"/>
        <v>0.80924287118977389</v>
      </c>
    </row>
    <row r="36" spans="2:6" x14ac:dyDescent="0.25">
      <c r="B36" s="33" t="s">
        <v>16</v>
      </c>
      <c r="C36" s="67">
        <v>0</v>
      </c>
      <c r="D36" s="67">
        <v>7390</v>
      </c>
      <c r="E36" s="67">
        <v>6504</v>
      </c>
      <c r="F36" s="43">
        <f t="shared" si="3"/>
        <v>0.88010825439783491</v>
      </c>
    </row>
    <row r="37" spans="2:6" x14ac:dyDescent="0.25">
      <c r="B37" s="33" t="s">
        <v>18</v>
      </c>
      <c r="C37" s="67">
        <v>0</v>
      </c>
      <c r="D37" s="67">
        <v>13800</v>
      </c>
      <c r="E37" s="67">
        <v>0</v>
      </c>
      <c r="F37" s="43" t="str">
        <f t="shared" si="3"/>
        <v>0.0%</v>
      </c>
    </row>
    <row r="38" spans="2:6" x14ac:dyDescent="0.25">
      <c r="B38" s="33" t="s">
        <v>19</v>
      </c>
      <c r="C38" s="67">
        <v>0</v>
      </c>
      <c r="D38" s="67">
        <v>32250</v>
      </c>
      <c r="E38" s="67">
        <v>32250</v>
      </c>
      <c r="F38" s="43">
        <f t="shared" si="3"/>
        <v>1</v>
      </c>
    </row>
    <row r="39" spans="2:6" x14ac:dyDescent="0.25">
      <c r="B39" s="33" t="s">
        <v>20</v>
      </c>
      <c r="C39" s="67">
        <v>0</v>
      </c>
      <c r="D39" s="67">
        <v>31648</v>
      </c>
      <c r="E39" s="67">
        <v>2238</v>
      </c>
      <c r="F39" s="43">
        <f t="shared" ref="F39" si="6">IF(E39=0,"0.0%",E39/D39)</f>
        <v>7.0715369059656225E-2</v>
      </c>
    </row>
    <row r="40" spans="2:6" x14ac:dyDescent="0.25">
      <c r="B40" s="33" t="s">
        <v>23</v>
      </c>
      <c r="C40" s="67">
        <v>0</v>
      </c>
      <c r="D40" s="67">
        <v>329570</v>
      </c>
      <c r="E40" s="67">
        <v>38000</v>
      </c>
      <c r="F40" s="43">
        <f t="shared" si="3"/>
        <v>0.11530175683466334</v>
      </c>
    </row>
    <row r="41" spans="2:6" x14ac:dyDescent="0.25">
      <c r="B41" s="33" t="s">
        <v>24</v>
      </c>
      <c r="C41" s="67">
        <v>0</v>
      </c>
      <c r="D41" s="67">
        <v>9385</v>
      </c>
      <c r="E41" s="67">
        <v>0</v>
      </c>
      <c r="F41" s="43" t="str">
        <f t="shared" si="3"/>
        <v>0.0%</v>
      </c>
    </row>
    <row r="42" spans="2:6" x14ac:dyDescent="0.25">
      <c r="B42" s="33" t="s">
        <v>25</v>
      </c>
      <c r="C42" s="67">
        <v>0</v>
      </c>
      <c r="D42" s="67">
        <v>4000</v>
      </c>
      <c r="E42" s="67">
        <v>0</v>
      </c>
      <c r="F42" s="43" t="str">
        <f t="shared" si="3"/>
        <v>0.0%</v>
      </c>
    </row>
    <row r="43" spans="2:6" x14ac:dyDescent="0.25">
      <c r="B43" s="13" t="s">
        <v>21</v>
      </c>
      <c r="C43" s="62">
        <v>3010683</v>
      </c>
      <c r="D43" s="62">
        <v>6449842</v>
      </c>
      <c r="E43" s="62">
        <v>1036389.9500000002</v>
      </c>
      <c r="F43" s="43">
        <f t="shared" si="3"/>
        <v>0.160684548551732</v>
      </c>
    </row>
    <row r="44" spans="2:6" x14ac:dyDescent="0.25">
      <c r="B44" s="13" t="s">
        <v>22</v>
      </c>
      <c r="C44" s="62">
        <v>272340</v>
      </c>
      <c r="D44" s="62">
        <v>9826040</v>
      </c>
      <c r="E44" s="62">
        <v>1909399.0999999999</v>
      </c>
      <c r="F44" s="43">
        <f t="shared" si="3"/>
        <v>0.19432030604394038</v>
      </c>
    </row>
    <row r="45" spans="2:6" x14ac:dyDescent="0.25">
      <c r="B45" s="4" t="s">
        <v>8</v>
      </c>
      <c r="C45" s="58">
        <f>+C33+C30+C28+C15+C12+C6</f>
        <v>67768169</v>
      </c>
      <c r="D45" s="58">
        <f>+D33+D30+D28+D15+D12+D6</f>
        <v>288869552</v>
      </c>
      <c r="E45" s="58">
        <f>+E33+E30+E28+E15+E12+E6</f>
        <v>131336499.67</v>
      </c>
      <c r="F45" s="24">
        <f t="shared" si="3"/>
        <v>0.45465677763781764</v>
      </c>
    </row>
    <row r="46" spans="2:6" x14ac:dyDescent="0.25">
      <c r="B46" s="1" t="s">
        <v>27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68.140625" customWidth="1"/>
    <col min="3" max="4" width="12.7109375" style="66" bestFit="1" customWidth="1"/>
    <col min="5" max="5" width="14.7109375" style="66" customWidth="1"/>
  </cols>
  <sheetData>
    <row r="2" spans="2:6" ht="70.5" customHeight="1" x14ac:dyDescent="0.25">
      <c r="B2" s="69" t="s">
        <v>31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28</v>
      </c>
      <c r="F5" s="10" t="s">
        <v>10</v>
      </c>
    </row>
    <row r="6" spans="2:6" hidden="1" x14ac:dyDescent="0.25">
      <c r="B6" s="2" t="s">
        <v>3</v>
      </c>
      <c r="C6" s="53">
        <f>+C7</f>
        <v>0</v>
      </c>
      <c r="D6" s="53">
        <f t="shared" ref="D6:E6" si="0">+D7</f>
        <v>0</v>
      </c>
      <c r="E6" s="53">
        <f t="shared" si="0"/>
        <v>0</v>
      </c>
      <c r="F6" s="6" t="e">
        <f>E6/D6</f>
        <v>#DIV/0!</v>
      </c>
    </row>
    <row r="7" spans="2:6" hidden="1" x14ac:dyDescent="0.25">
      <c r="B7" s="11"/>
      <c r="C7" s="61"/>
      <c r="D7" s="61"/>
      <c r="E7" s="61"/>
      <c r="F7" s="31" t="e">
        <f>E7/D7</f>
        <v>#DIV/0!</v>
      </c>
    </row>
    <row r="8" spans="2:6" x14ac:dyDescent="0.25">
      <c r="B8" s="2" t="s">
        <v>5</v>
      </c>
      <c r="C8" s="53">
        <f>+SUM(C9:C9)</f>
        <v>0</v>
      </c>
      <c r="D8" s="53">
        <f>+SUM(D9:D9)</f>
        <v>3166225</v>
      </c>
      <c r="E8" s="53">
        <f>+SUM(E9:E9)</f>
        <v>2299694.19</v>
      </c>
      <c r="F8" s="20">
        <f t="shared" ref="F8:F10" si="1">IF(E8=0,"0.0%",E8/D8)</f>
        <v>0.72632052049364781</v>
      </c>
    </row>
    <row r="9" spans="2:6" x14ac:dyDescent="0.25">
      <c r="B9" s="11" t="s">
        <v>22</v>
      </c>
      <c r="C9" s="61">
        <v>0</v>
      </c>
      <c r="D9" s="61">
        <v>3166225</v>
      </c>
      <c r="E9" s="61">
        <v>2299694.19</v>
      </c>
      <c r="F9" s="45">
        <f t="shared" si="1"/>
        <v>0.72632052049364781</v>
      </c>
    </row>
    <row r="10" spans="2:6" x14ac:dyDescent="0.25">
      <c r="B10" s="4" t="s">
        <v>8</v>
      </c>
      <c r="C10" s="58">
        <f>+C8+C6</f>
        <v>0</v>
      </c>
      <c r="D10" s="58">
        <f t="shared" ref="D10:E10" si="2">+D8+D6</f>
        <v>3166225</v>
      </c>
      <c r="E10" s="58">
        <f t="shared" si="2"/>
        <v>2299694.19</v>
      </c>
      <c r="F10" s="24">
        <f t="shared" si="1"/>
        <v>0.72632052049364781</v>
      </c>
    </row>
    <row r="11" spans="2:6" x14ac:dyDescent="0.25">
      <c r="B11" s="1" t="s">
        <v>27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topLeftCell="A25" zoomScaleNormal="100" workbookViewId="0">
      <selection activeCell="F14" sqref="F14"/>
    </sheetView>
  </sheetViews>
  <sheetFormatPr baseColWidth="10" defaultRowHeight="15" x14ac:dyDescent="0.25"/>
  <cols>
    <col min="2" max="2" width="85.28515625" bestFit="1" customWidth="1"/>
    <col min="3" max="3" width="11.5703125" style="66" bestFit="1" customWidth="1"/>
    <col min="4" max="4" width="12.28515625" style="66" bestFit="1" customWidth="1"/>
    <col min="5" max="5" width="14.7109375" style="66" customWidth="1"/>
  </cols>
  <sheetData>
    <row r="2" spans="2:6" ht="60" customHeight="1" x14ac:dyDescent="0.25">
      <c r="B2" s="69" t="s">
        <v>32</v>
      </c>
      <c r="C2" s="69"/>
      <c r="D2" s="69"/>
      <c r="E2" s="69"/>
      <c r="F2" s="69"/>
    </row>
    <row r="5" spans="2:6" ht="38.25" x14ac:dyDescent="0.25">
      <c r="B5" s="8" t="s">
        <v>9</v>
      </c>
      <c r="C5" s="60" t="s">
        <v>6</v>
      </c>
      <c r="D5" s="60" t="s">
        <v>7</v>
      </c>
      <c r="E5" s="52" t="s">
        <v>28</v>
      </c>
      <c r="F5" s="10" t="s">
        <v>10</v>
      </c>
    </row>
    <row r="6" spans="2:6" x14ac:dyDescent="0.25">
      <c r="B6" s="2" t="s">
        <v>0</v>
      </c>
      <c r="C6" s="53">
        <f t="shared" ref="C6:D6" si="0">+C7</f>
        <v>0</v>
      </c>
      <c r="D6" s="53">
        <f t="shared" si="0"/>
        <v>849936</v>
      </c>
      <c r="E6" s="53">
        <f>+E7</f>
        <v>0</v>
      </c>
      <c r="F6" s="20" t="str">
        <f t="shared" ref="F6:F33" si="1">IF(E6=0,"0.0%",E6/D6)</f>
        <v>0.0%</v>
      </c>
    </row>
    <row r="7" spans="2:6" x14ac:dyDescent="0.25">
      <c r="B7" s="19" t="s">
        <v>22</v>
      </c>
      <c r="C7" s="61">
        <v>0</v>
      </c>
      <c r="D7" s="61">
        <v>849936</v>
      </c>
      <c r="E7" s="61">
        <v>0</v>
      </c>
      <c r="F7" s="42" t="str">
        <f t="shared" si="1"/>
        <v>0.0%</v>
      </c>
    </row>
    <row r="8" spans="2:6" x14ac:dyDescent="0.25">
      <c r="B8" s="2" t="s">
        <v>2</v>
      </c>
      <c r="C8" s="53">
        <f>SUM(C9:C19)</f>
        <v>0</v>
      </c>
      <c r="D8" s="53">
        <f>SUM(D9:D19)</f>
        <v>416143817</v>
      </c>
      <c r="E8" s="53">
        <f>SUM(E9:E19)</f>
        <v>191025194.39999992</v>
      </c>
      <c r="F8" s="20">
        <f t="shared" si="1"/>
        <v>0.45903648353376814</v>
      </c>
    </row>
    <row r="9" spans="2:6" x14ac:dyDescent="0.25">
      <c r="B9" s="36" t="s">
        <v>14</v>
      </c>
      <c r="C9" s="62">
        <v>0</v>
      </c>
      <c r="D9" s="62">
        <v>19439335</v>
      </c>
      <c r="E9" s="62">
        <v>4918362.37</v>
      </c>
      <c r="F9" s="43">
        <f t="shared" si="1"/>
        <v>0.25301083447556205</v>
      </c>
    </row>
    <row r="10" spans="2:6" x14ac:dyDescent="0.25">
      <c r="B10" s="36" t="s">
        <v>15</v>
      </c>
      <c r="C10" s="62">
        <v>0</v>
      </c>
      <c r="D10" s="62">
        <v>56498690</v>
      </c>
      <c r="E10" s="62">
        <v>31604577.589999996</v>
      </c>
      <c r="F10" s="43">
        <f t="shared" si="1"/>
        <v>0.55938602452552433</v>
      </c>
    </row>
    <row r="11" spans="2:6" x14ac:dyDescent="0.25">
      <c r="B11" s="36" t="s">
        <v>16</v>
      </c>
      <c r="C11" s="62">
        <v>0</v>
      </c>
      <c r="D11" s="62">
        <v>13150579</v>
      </c>
      <c r="E11" s="62">
        <v>5857820.9299999988</v>
      </c>
      <c r="F11" s="43">
        <f t="shared" si="1"/>
        <v>0.44544205468063414</v>
      </c>
    </row>
    <row r="12" spans="2:6" x14ac:dyDescent="0.25">
      <c r="B12" s="36" t="s">
        <v>17</v>
      </c>
      <c r="C12" s="62">
        <v>0</v>
      </c>
      <c r="D12" s="62">
        <v>186260</v>
      </c>
      <c r="E12" s="62">
        <v>77848.989999999991</v>
      </c>
      <c r="F12" s="43">
        <f t="shared" si="1"/>
        <v>0.41795871362611398</v>
      </c>
    </row>
    <row r="13" spans="2:6" x14ac:dyDescent="0.25">
      <c r="B13" s="36" t="s">
        <v>18</v>
      </c>
      <c r="C13" s="62">
        <v>0</v>
      </c>
      <c r="D13" s="62">
        <v>5666038</v>
      </c>
      <c r="E13" s="62">
        <v>1991556.63</v>
      </c>
      <c r="F13" s="43">
        <f t="shared" si="1"/>
        <v>0.35149016473239325</v>
      </c>
    </row>
    <row r="14" spans="2:6" x14ac:dyDescent="0.25">
      <c r="B14" s="36" t="s">
        <v>19</v>
      </c>
      <c r="C14" s="62">
        <v>0</v>
      </c>
      <c r="D14" s="62">
        <v>8628357</v>
      </c>
      <c r="E14" s="62">
        <v>2548868.2599999993</v>
      </c>
      <c r="F14" s="43">
        <f t="shared" si="1"/>
        <v>0.29540598053603939</v>
      </c>
    </row>
    <row r="15" spans="2:6" x14ac:dyDescent="0.25">
      <c r="B15" s="36" t="s">
        <v>23</v>
      </c>
      <c r="C15" s="62">
        <v>0</v>
      </c>
      <c r="D15" s="62">
        <v>432455</v>
      </c>
      <c r="E15" s="62">
        <v>284962.09999999998</v>
      </c>
      <c r="F15" s="43">
        <f t="shared" si="1"/>
        <v>0.6589404677943369</v>
      </c>
    </row>
    <row r="16" spans="2:6" x14ac:dyDescent="0.25">
      <c r="B16" s="36" t="s">
        <v>24</v>
      </c>
      <c r="C16" s="62">
        <v>0</v>
      </c>
      <c r="D16" s="62">
        <v>1482197</v>
      </c>
      <c r="E16" s="62">
        <v>922781.45</v>
      </c>
      <c r="F16" s="43">
        <f t="shared" si="1"/>
        <v>0.62257678972498254</v>
      </c>
    </row>
    <row r="17" spans="2:6" x14ac:dyDescent="0.25">
      <c r="B17" s="36" t="s">
        <v>25</v>
      </c>
      <c r="C17" s="62">
        <v>0</v>
      </c>
      <c r="D17" s="62">
        <v>7813898</v>
      </c>
      <c r="E17" s="62">
        <v>2421602.9900000002</v>
      </c>
      <c r="F17" s="43">
        <f t="shared" si="1"/>
        <v>0.3099097262339488</v>
      </c>
    </row>
    <row r="18" spans="2:6" x14ac:dyDescent="0.25">
      <c r="B18" s="36" t="s">
        <v>21</v>
      </c>
      <c r="C18" s="62">
        <v>0</v>
      </c>
      <c r="D18" s="62">
        <v>3258083</v>
      </c>
      <c r="E18" s="62">
        <v>1945500.04</v>
      </c>
      <c r="F18" s="43">
        <f t="shared" si="1"/>
        <v>0.59713028796381185</v>
      </c>
    </row>
    <row r="19" spans="2:6" x14ac:dyDescent="0.25">
      <c r="B19" s="36" t="s">
        <v>22</v>
      </c>
      <c r="C19" s="62">
        <v>0</v>
      </c>
      <c r="D19" s="62">
        <v>299587925</v>
      </c>
      <c r="E19" s="62">
        <v>138451313.04999992</v>
      </c>
      <c r="F19" s="43">
        <f t="shared" si="1"/>
        <v>0.462139163485978</v>
      </c>
    </row>
    <row r="20" spans="2:6" x14ac:dyDescent="0.25">
      <c r="B20" s="2" t="s">
        <v>3</v>
      </c>
      <c r="C20" s="53">
        <f>+C21</f>
        <v>0</v>
      </c>
      <c r="D20" s="53">
        <f t="shared" ref="D20:E20" si="2">+D21</f>
        <v>0</v>
      </c>
      <c r="E20" s="53">
        <f t="shared" si="2"/>
        <v>0</v>
      </c>
      <c r="F20" s="20" t="str">
        <f t="shared" si="1"/>
        <v>0.0%</v>
      </c>
    </row>
    <row r="21" spans="2:6" x14ac:dyDescent="0.25">
      <c r="B21" s="19" t="s">
        <v>15</v>
      </c>
      <c r="C21" s="61">
        <v>0</v>
      </c>
      <c r="D21" s="61">
        <v>0</v>
      </c>
      <c r="E21" s="61">
        <v>0</v>
      </c>
      <c r="F21" s="42" t="str">
        <f t="shared" si="1"/>
        <v>0.0%</v>
      </c>
    </row>
    <row r="22" spans="2:6" x14ac:dyDescent="0.25">
      <c r="B22" s="2" t="s">
        <v>4</v>
      </c>
      <c r="C22" s="53">
        <f>SUM(C23:C24)</f>
        <v>0</v>
      </c>
      <c r="D22" s="53">
        <f t="shared" ref="D22:E22" si="3">SUM(D23:D24)</f>
        <v>191000</v>
      </c>
      <c r="E22" s="53">
        <f t="shared" si="3"/>
        <v>0</v>
      </c>
      <c r="F22" s="20" t="str">
        <f t="shared" ref="F22" si="4">IF(E22=0,"0.0%",E22/D22)</f>
        <v>0.0%</v>
      </c>
    </row>
    <row r="23" spans="2:6" x14ac:dyDescent="0.25">
      <c r="B23" s="36" t="s">
        <v>14</v>
      </c>
      <c r="C23" s="62">
        <v>0</v>
      </c>
      <c r="D23" s="62">
        <v>21000</v>
      </c>
      <c r="E23" s="62">
        <v>0</v>
      </c>
      <c r="F23" s="43" t="str">
        <f t="shared" si="1"/>
        <v>0.0%</v>
      </c>
    </row>
    <row r="24" spans="2:6" x14ac:dyDescent="0.25">
      <c r="B24" s="47" t="s">
        <v>22</v>
      </c>
      <c r="C24" s="63">
        <v>0</v>
      </c>
      <c r="D24" s="63">
        <v>170000</v>
      </c>
      <c r="E24" s="63">
        <v>0</v>
      </c>
      <c r="F24" s="48" t="str">
        <f t="shared" si="1"/>
        <v>0.0%</v>
      </c>
    </row>
    <row r="25" spans="2:6" x14ac:dyDescent="0.25">
      <c r="B25" s="2" t="s">
        <v>5</v>
      </c>
      <c r="C25" s="53">
        <f>SUM(C26:C32)</f>
        <v>0</v>
      </c>
      <c r="D25" s="53">
        <f t="shared" ref="D25:E25" si="5">SUM(D26:D32)</f>
        <v>16187677</v>
      </c>
      <c r="E25" s="53">
        <f t="shared" si="5"/>
        <v>1966408.6400000004</v>
      </c>
      <c r="F25" s="20">
        <f t="shared" si="1"/>
        <v>0.12147565336274009</v>
      </c>
    </row>
    <row r="26" spans="2:6" x14ac:dyDescent="0.25">
      <c r="B26" s="36" t="s">
        <v>14</v>
      </c>
      <c r="C26" s="62">
        <v>0</v>
      </c>
      <c r="D26" s="62">
        <v>78498</v>
      </c>
      <c r="E26" s="62">
        <v>29430</v>
      </c>
      <c r="F26" s="43">
        <f t="shared" si="1"/>
        <v>0.37491401054803947</v>
      </c>
    </row>
    <row r="27" spans="2:6" x14ac:dyDescent="0.25">
      <c r="B27" s="49" t="s">
        <v>15</v>
      </c>
      <c r="C27" s="64">
        <v>0</v>
      </c>
      <c r="D27" s="64">
        <v>4281816</v>
      </c>
      <c r="E27" s="64">
        <v>599921.18000000005</v>
      </c>
      <c r="F27" s="50">
        <f t="shared" si="1"/>
        <v>0.14010905186023875</v>
      </c>
    </row>
    <row r="28" spans="2:6" x14ac:dyDescent="0.25">
      <c r="B28" s="49" t="s">
        <v>16</v>
      </c>
      <c r="C28" s="64">
        <v>0</v>
      </c>
      <c r="D28" s="64">
        <v>813085</v>
      </c>
      <c r="E28" s="64">
        <v>6284.68</v>
      </c>
      <c r="F28" s="50">
        <f t="shared" si="1"/>
        <v>7.7294255828111455E-3</v>
      </c>
    </row>
    <row r="29" spans="2:6" x14ac:dyDescent="0.25">
      <c r="B29" s="49" t="s">
        <v>18</v>
      </c>
      <c r="C29" s="64">
        <v>0</v>
      </c>
      <c r="D29" s="64">
        <v>654167</v>
      </c>
      <c r="E29" s="64">
        <v>131322.6</v>
      </c>
      <c r="F29" s="50">
        <f t="shared" si="1"/>
        <v>0.20074782127499555</v>
      </c>
    </row>
    <row r="30" spans="2:6" x14ac:dyDescent="0.25">
      <c r="B30" s="49" t="s">
        <v>19</v>
      </c>
      <c r="C30" s="64">
        <v>0</v>
      </c>
      <c r="D30" s="64">
        <v>178921</v>
      </c>
      <c r="E30" s="64">
        <v>43771.37</v>
      </c>
      <c r="F30" s="50">
        <f t="shared" si="1"/>
        <v>0.24464076324187772</v>
      </c>
    </row>
    <row r="31" spans="2:6" x14ac:dyDescent="0.25">
      <c r="B31" s="49" t="s">
        <v>21</v>
      </c>
      <c r="C31" s="64">
        <v>0</v>
      </c>
      <c r="D31" s="64">
        <v>63325</v>
      </c>
      <c r="E31" s="64">
        <v>0</v>
      </c>
      <c r="F31" s="50" t="str">
        <f t="shared" si="1"/>
        <v>0.0%</v>
      </c>
    </row>
    <row r="32" spans="2:6" x14ac:dyDescent="0.25">
      <c r="B32" s="37" t="s">
        <v>22</v>
      </c>
      <c r="C32" s="65">
        <v>0</v>
      </c>
      <c r="D32" s="65">
        <v>10117865</v>
      </c>
      <c r="E32" s="65">
        <v>1155678.8100000003</v>
      </c>
      <c r="F32" s="44">
        <f t="shared" si="1"/>
        <v>0.1142216080171064</v>
      </c>
    </row>
    <row r="33" spans="2:6" x14ac:dyDescent="0.25">
      <c r="B33" s="4" t="s">
        <v>8</v>
      </c>
      <c r="C33" s="58">
        <f>+C25+C22+C20+C8+C6</f>
        <v>0</v>
      </c>
      <c r="D33" s="58">
        <f t="shared" ref="D33:E33" si="6">+D25+D22+D20+D8+D6</f>
        <v>433372430</v>
      </c>
      <c r="E33" s="58">
        <f t="shared" si="6"/>
        <v>192991603.0399999</v>
      </c>
      <c r="F33" s="24">
        <f t="shared" si="1"/>
        <v>0.44532505918754428</v>
      </c>
    </row>
    <row r="34" spans="2:6" x14ac:dyDescent="0.25">
      <c r="B34" s="1" t="s">
        <v>27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B7" sqref="B7:E7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69" t="s">
        <v>12</v>
      </c>
      <c r="C2" s="69"/>
      <c r="D2" s="69"/>
      <c r="E2" s="69"/>
      <c r="F2" s="69"/>
    </row>
    <row r="5" spans="2:6" ht="38.25" x14ac:dyDescent="0.25">
      <c r="B5" s="8" t="s">
        <v>9</v>
      </c>
      <c r="C5" s="8" t="s">
        <v>6</v>
      </c>
      <c r="D5" s="8" t="s">
        <v>7</v>
      </c>
      <c r="E5" s="10" t="s">
        <v>13</v>
      </c>
      <c r="F5" s="10" t="s">
        <v>10</v>
      </c>
    </row>
    <row r="6" spans="2:6" x14ac:dyDescent="0.25">
      <c r="B6" s="2" t="s">
        <v>5</v>
      </c>
      <c r="C6" s="3">
        <f>SUM(C7:C7)</f>
        <v>0</v>
      </c>
      <c r="D6" s="3">
        <f>SUM(D7:D7)</f>
        <v>0</v>
      </c>
      <c r="E6" s="3">
        <f>SUM(E7:E7)</f>
        <v>0</v>
      </c>
      <c r="F6" s="6" t="e">
        <f t="shared" ref="F6:F8" si="0">E6/D6</f>
        <v>#DIV/0!</v>
      </c>
    </row>
    <row r="7" spans="2:6" x14ac:dyDescent="0.25">
      <c r="B7" s="32"/>
      <c r="C7" s="12"/>
      <c r="D7" s="12"/>
      <c r="E7" s="12"/>
      <c r="F7" s="18" t="e">
        <f t="shared" si="0"/>
        <v>#DIV/0!</v>
      </c>
    </row>
    <row r="8" spans="2:6" x14ac:dyDescent="0.25">
      <c r="B8" s="4" t="s">
        <v>8</v>
      </c>
      <c r="C8" s="5">
        <f>+C7</f>
        <v>0</v>
      </c>
      <c r="D8" s="5">
        <f t="shared" ref="D8:E8" si="1">+D7</f>
        <v>0</v>
      </c>
      <c r="E8" s="5">
        <f t="shared" si="1"/>
        <v>0</v>
      </c>
      <c r="F8" s="5" t="e">
        <f t="shared" si="0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2017-10-16T21:21:44Z</dcterms:modified>
</cp:coreProperties>
</file>