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7\1.- INFORMACION A COMUNICACIONES\PpR_Pliego 2017\11_Noviembre\"/>
    </mc:Choice>
  </mc:AlternateContent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  <sheet name="RD" sheetId="6" state="hidden" r:id="rId6"/>
  </sheets>
  <definedNames>
    <definedName name="_xlnm.Print_Area" localSheetId="4">DYT!$B$2:$F$34</definedName>
    <definedName name="_xlnm.Print_Area" localSheetId="5">RD!$B$2:$F$9</definedName>
    <definedName name="_xlnm.Print_Area" localSheetId="2">RDR!$B$2:$F$46</definedName>
    <definedName name="_xlnm.Print_Area" localSheetId="1">RO!$B$2:$F$66</definedName>
    <definedName name="_xlnm.Print_Area" localSheetId="3">ROOC!$B$2:$F$11</definedName>
    <definedName name="_xlnm.Print_Area" localSheetId="0">'TODA FUENTE'!$B$2:$F$67</definedName>
  </definedNames>
  <calcPr calcId="152511"/>
</workbook>
</file>

<file path=xl/calcChain.xml><?xml version="1.0" encoding="utf-8"?>
<calcChain xmlns="http://schemas.openxmlformats.org/spreadsheetml/2006/main">
  <c r="F47" i="2" l="1"/>
  <c r="C52" i="2"/>
  <c r="D52" i="2"/>
  <c r="E52" i="2"/>
  <c r="F49" i="1"/>
  <c r="C53" i="1"/>
  <c r="D53" i="1"/>
  <c r="E53" i="1"/>
  <c r="F39" i="3" l="1"/>
  <c r="E25" i="5" l="1"/>
  <c r="D25" i="5"/>
  <c r="C25" i="5"/>
  <c r="E22" i="5"/>
  <c r="D22" i="5"/>
  <c r="C22" i="5"/>
  <c r="E20" i="5"/>
  <c r="D20" i="5"/>
  <c r="C20" i="5"/>
  <c r="D19" i="2"/>
  <c r="F24" i="5"/>
  <c r="F31" i="5"/>
  <c r="F30" i="5"/>
  <c r="F29" i="5"/>
  <c r="F28" i="5"/>
  <c r="F27" i="5"/>
  <c r="F40" i="3"/>
  <c r="F38" i="3"/>
  <c r="F48" i="2"/>
  <c r="F49" i="2"/>
  <c r="F39" i="2"/>
  <c r="F38" i="2"/>
  <c r="F47" i="1"/>
  <c r="F39" i="1"/>
  <c r="F38" i="1"/>
  <c r="C43" i="1"/>
  <c r="D43" i="1"/>
  <c r="E43" i="1"/>
  <c r="F25" i="5" l="1"/>
  <c r="F41" i="3"/>
  <c r="F37" i="3"/>
  <c r="F36" i="3"/>
  <c r="F35" i="3"/>
  <c r="E36" i="2"/>
  <c r="D36" i="2"/>
  <c r="C36" i="2"/>
  <c r="F41" i="2"/>
  <c r="F40" i="2"/>
  <c r="E36" i="1"/>
  <c r="D36" i="1"/>
  <c r="C36" i="1"/>
  <c r="F42" i="1"/>
  <c r="F41" i="1"/>
  <c r="F40" i="1"/>
  <c r="F32" i="5"/>
  <c r="F26" i="5"/>
  <c r="F23" i="5"/>
  <c r="F21" i="5"/>
  <c r="F19" i="5"/>
  <c r="F18" i="5"/>
  <c r="F17" i="5"/>
  <c r="F16" i="5"/>
  <c r="F15" i="5"/>
  <c r="F14" i="5"/>
  <c r="F13" i="5"/>
  <c r="F12" i="5"/>
  <c r="F11" i="5"/>
  <c r="F10" i="5"/>
  <c r="F9" i="5"/>
  <c r="F7" i="5"/>
  <c r="F9" i="4"/>
  <c r="F44" i="3"/>
  <c r="F43" i="3"/>
  <c r="F42" i="3"/>
  <c r="F34" i="3"/>
  <c r="F32" i="3"/>
  <c r="F31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4" i="3"/>
  <c r="F11" i="3"/>
  <c r="F10" i="3"/>
  <c r="F9" i="3"/>
  <c r="F8" i="3"/>
  <c r="F7" i="3"/>
  <c r="F62" i="2" l="1"/>
  <c r="F13" i="3"/>
  <c r="E8" i="5"/>
  <c r="D8" i="5"/>
  <c r="C8" i="5"/>
  <c r="D6" i="5"/>
  <c r="C6" i="5"/>
  <c r="E6" i="5"/>
  <c r="C12" i="3"/>
  <c r="D12" i="3"/>
  <c r="E12" i="3"/>
  <c r="F21" i="2"/>
  <c r="F57" i="1"/>
  <c r="F21" i="1"/>
  <c r="F8" i="5" l="1"/>
  <c r="F12" i="3"/>
  <c r="D33" i="5"/>
  <c r="C33" i="5"/>
  <c r="F6" i="5"/>
  <c r="E33" i="5"/>
  <c r="E6" i="4"/>
  <c r="D6" i="4"/>
  <c r="C6" i="4"/>
  <c r="E28" i="3"/>
  <c r="D28" i="3"/>
  <c r="C28" i="3"/>
  <c r="E6" i="3" l="1"/>
  <c r="D6" i="3"/>
  <c r="C6" i="3"/>
  <c r="F11" i="2"/>
  <c r="F10" i="2"/>
  <c r="F9" i="2"/>
  <c r="F12" i="1"/>
  <c r="F11" i="1"/>
  <c r="F10" i="1"/>
  <c r="F9" i="1"/>
  <c r="F6" i="3" l="1"/>
  <c r="F7" i="4"/>
  <c r="F57" i="2"/>
  <c r="F59" i="1"/>
  <c r="E8" i="6" l="1"/>
  <c r="D8" i="6"/>
  <c r="C8" i="6"/>
  <c r="F7" i="6"/>
  <c r="E6" i="6"/>
  <c r="D6" i="6"/>
  <c r="C6" i="6"/>
  <c r="F46" i="2"/>
  <c r="F31" i="2"/>
  <c r="F6" i="6" l="1"/>
  <c r="F8" i="6"/>
  <c r="F64" i="2"/>
  <c r="F63" i="2"/>
  <c r="F61" i="2"/>
  <c r="F60" i="2"/>
  <c r="F59" i="2"/>
  <c r="F58" i="2"/>
  <c r="F56" i="2"/>
  <c r="F55" i="2"/>
  <c r="F54" i="2"/>
  <c r="F53" i="2"/>
  <c r="F51" i="2"/>
  <c r="F50" i="2"/>
  <c r="F45" i="2"/>
  <c r="F44" i="2"/>
  <c r="F43" i="2"/>
  <c r="F37" i="2"/>
  <c r="F35" i="2"/>
  <c r="F34" i="2"/>
  <c r="F33" i="2"/>
  <c r="F32" i="2"/>
  <c r="F30" i="2"/>
  <c r="F29" i="2"/>
  <c r="F28" i="2"/>
  <c r="F27" i="2"/>
  <c r="F26" i="2"/>
  <c r="F25" i="2"/>
  <c r="F24" i="2"/>
  <c r="F22" i="2"/>
  <c r="F20" i="2"/>
  <c r="F18" i="2"/>
  <c r="F17" i="2"/>
  <c r="F16" i="2"/>
  <c r="F15" i="2"/>
  <c r="F14" i="2"/>
  <c r="F13" i="2"/>
  <c r="F12" i="2"/>
  <c r="F8" i="2"/>
  <c r="F7" i="2"/>
  <c r="F65" i="1"/>
  <c r="F63" i="1"/>
  <c r="F62" i="1"/>
  <c r="F61" i="1"/>
  <c r="F60" i="1"/>
  <c r="F58" i="1"/>
  <c r="F56" i="1"/>
  <c r="F55" i="1"/>
  <c r="F54" i="1"/>
  <c r="F52" i="1"/>
  <c r="F51" i="1"/>
  <c r="F50" i="1"/>
  <c r="F48" i="1"/>
  <c r="F46" i="1"/>
  <c r="F45" i="1"/>
  <c r="F44" i="1"/>
  <c r="F37" i="1"/>
  <c r="F35" i="1"/>
  <c r="F34" i="1"/>
  <c r="F33" i="1"/>
  <c r="F32" i="1"/>
  <c r="F31" i="1"/>
  <c r="F30" i="1"/>
  <c r="F29" i="1"/>
  <c r="F28" i="1"/>
  <c r="F27" i="1"/>
  <c r="F26" i="1"/>
  <c r="F25" i="1"/>
  <c r="F24" i="1"/>
  <c r="F22" i="1"/>
  <c r="F20" i="1"/>
  <c r="F18" i="1"/>
  <c r="F17" i="1"/>
  <c r="F16" i="1"/>
  <c r="F15" i="1"/>
  <c r="F14" i="1"/>
  <c r="F13" i="1"/>
  <c r="F8" i="1"/>
  <c r="F7" i="1"/>
  <c r="F64" i="1" l="1"/>
  <c r="F36" i="1"/>
  <c r="F43" i="1" l="1"/>
  <c r="E19" i="1" l="1"/>
  <c r="D19" i="1"/>
  <c r="C19" i="1"/>
  <c r="C23" i="1"/>
  <c r="D23" i="1"/>
  <c r="E23" i="1"/>
  <c r="F19" i="1" l="1"/>
  <c r="F53" i="1"/>
  <c r="F23" i="1"/>
  <c r="E8" i="4"/>
  <c r="F8" i="4" s="1"/>
  <c r="D8" i="4"/>
  <c r="C8" i="4"/>
  <c r="E33" i="3"/>
  <c r="D33" i="3"/>
  <c r="D45" i="3" s="1"/>
  <c r="C33" i="3"/>
  <c r="E30" i="3"/>
  <c r="D30" i="3"/>
  <c r="C30" i="3"/>
  <c r="E15" i="3"/>
  <c r="F15" i="3" s="1"/>
  <c r="D15" i="3"/>
  <c r="C15" i="3"/>
  <c r="E42" i="2"/>
  <c r="D42" i="2"/>
  <c r="C42" i="2"/>
  <c r="F36" i="2"/>
  <c r="E23" i="2"/>
  <c r="D23" i="2"/>
  <c r="C23" i="2"/>
  <c r="E19" i="2"/>
  <c r="C19" i="2"/>
  <c r="E6" i="2"/>
  <c r="D6" i="2"/>
  <c r="C6" i="2"/>
  <c r="E6" i="1"/>
  <c r="E66" i="1" s="1"/>
  <c r="D6" i="1"/>
  <c r="D66" i="1" s="1"/>
  <c r="C6" i="1"/>
  <c r="C66" i="1" s="1"/>
  <c r="E45" i="3" l="1"/>
  <c r="C45" i="3"/>
  <c r="F30" i="3"/>
  <c r="F33" i="3"/>
  <c r="C65" i="2"/>
  <c r="D65" i="2"/>
  <c r="E65" i="2"/>
  <c r="C10" i="4"/>
  <c r="D10" i="4"/>
  <c r="F52" i="2"/>
  <c r="F6" i="2"/>
  <c r="F6" i="1"/>
  <c r="F23" i="2"/>
  <c r="F42" i="2"/>
  <c r="F19" i="2"/>
  <c r="F66" i="1"/>
  <c r="F65" i="2" l="1"/>
  <c r="F6" i="4"/>
  <c r="E10" i="4"/>
  <c r="F10" i="4" s="1"/>
  <c r="F45" i="3"/>
  <c r="F22" i="5" l="1"/>
  <c r="F20" i="5"/>
  <c r="F33" i="5" l="1"/>
</calcChain>
</file>

<file path=xl/sharedStrings.xml><?xml version="1.0" encoding="utf-8"?>
<sst xmlns="http://schemas.openxmlformats.org/spreadsheetml/2006/main" count="236" uniqueCount="33">
  <si>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</si>
  <si>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</si>
  <si>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</si>
  <si>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</si>
  <si>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</si>
  <si>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</si>
  <si>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</si>
  <si>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</si>
  <si>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</si>
  <si>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</si>
  <si>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</si>
  <si>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Marzo</t>
  </si>
  <si>
    <t>EJECUCION DE LOS PROGRAMAS PRESUPUESTALES AL I TRIMESTRE DEL AÑO FISCAL 2016 DEL PLIEGO 011 MINSA - TODA FUENTE</t>
  </si>
  <si>
    <t>DEVENGADO
AL 31.03.16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</si>
  <si>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</si>
  <si>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</si>
  <si>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</si>
  <si>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</si>
  <si>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</si>
  <si>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</si>
  <si>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</si>
  <si>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9001  ACCIONES CENTRALES</t>
  </si>
  <si>
    <t>9002  ASIGNACIONES PRESUPUESTARIAS QUE NO RESULTAN EN PRODUCTOS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</si>
  <si>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</si>
  <si>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</si>
  <si>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</si>
  <si>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DEVENGADO
AL 30.11.17</t>
  </si>
  <si>
    <t>Fuente:  Base de Datos MEF al cierre del mes de Noviembre</t>
  </si>
  <si>
    <t>EJECUCION DE LOS PROGRAMAS PRESUPUESTALES AL MES DE NOVIEMBRE DEL AÑO FISCAL 2017 DEL PLIEGO 011 MINSA - TODA FUENTE</t>
  </si>
  <si>
    <t>EJECUCION DE LOS PROGRAMAS PRESUPUESTALES AL MES DE NOVIEMBRE DEL AÑO FISCAL 2017 DEL PLIEGO 011 MINSA - RO</t>
  </si>
  <si>
    <t>EJECUCION DE LOS PROGRAMAS PRESUPUESTALES AL MES DE NOVIEMBRE DEL AÑO FISCAL 2017 DEL PLIEGO 011 MINSA - RDR</t>
  </si>
  <si>
    <t>EJECUCION DE LOS PROGRAMAS PRESUPUESTALES AL MES DE NOVIEMBRE DEL AÑO FISCAL 2017 DEL PLIEGO 011 MINSA - ROOC</t>
  </si>
  <si>
    <t>EJECUCION DE LOS PROGRAMAS PRESUPUESTALES AL MES DE NOVIEMBRE DEL AÑO FISCAL 2017 DEL PLIEGO 011 MINSA - DYT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</si>
</sst>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4" fontId="0" fillId="0" borderId="4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3" fontId="2" fillId="0" borderId="4" xfId="3" applyNumberFormat="1" applyFont="1" applyBorder="1" applyAlignment="1">
      <alignment horizontal="left" vertical="center" indent="3"/>
    </xf>
    <xf numFmtId="9" fontId="4" fillId="0" borderId="4" xfId="1" applyFont="1" applyBorder="1" applyAlignment="1">
      <alignment vertical="center"/>
    </xf>
    <xf numFmtId="3" fontId="2" fillId="0" borderId="4" xfId="3" applyNumberFormat="1" applyFont="1" applyBorder="1" applyAlignment="1">
      <alignment horizontal="left" vertical="center" indent="4"/>
    </xf>
    <xf numFmtId="3" fontId="4" fillId="0" borderId="7" xfId="3" applyNumberFormat="1" applyBorder="1" applyAlignment="1">
      <alignment horizontal="left" vertical="center" indent="3"/>
    </xf>
    <xf numFmtId="3" fontId="2" fillId="0" borderId="5" xfId="3" applyNumberFormat="1" applyFont="1" applyBorder="1" applyAlignment="1">
      <alignment horizontal="left" vertical="center" indent="3"/>
    </xf>
    <xf numFmtId="3" fontId="2" fillId="0" borderId="6" xfId="3" applyNumberFormat="1" applyFont="1" applyBorder="1" applyAlignment="1">
      <alignment horizontal="left" vertical="center" indent="3"/>
    </xf>
    <xf numFmtId="3" fontId="4" fillId="0" borderId="5" xfId="3" applyNumberFormat="1" applyBorder="1" applyAlignment="1">
      <alignment horizontal="left" vertical="center" indent="4"/>
    </xf>
    <xf numFmtId="3" fontId="4" fillId="0" borderId="6" xfId="3" applyNumberFormat="1" applyBorder="1" applyAlignment="1">
      <alignment horizontal="left" vertical="center" indent="4"/>
    </xf>
    <xf numFmtId="3" fontId="2" fillId="0" borderId="7" xfId="2" applyNumberFormat="1" applyBorder="1" applyAlignment="1">
      <alignment horizontal="left" vertical="center" indent="4"/>
    </xf>
    <xf numFmtId="164" fontId="2" fillId="0" borderId="7" xfId="1" applyNumberFormat="1" applyFont="1" applyBorder="1" applyAlignment="1">
      <alignment horizontal="right" vertical="center"/>
    </xf>
    <xf numFmtId="164" fontId="0" fillId="0" borderId="7" xfId="1" applyNumberFormat="1" applyFont="1" applyBorder="1" applyAlignment="1">
      <alignment horizontal="right" vertical="center"/>
    </xf>
    <xf numFmtId="3" fontId="2" fillId="0" borderId="7" xfId="3" applyNumberFormat="1" applyFont="1" applyBorder="1" applyAlignment="1">
      <alignment horizontal="left" vertical="center" indent="3"/>
    </xf>
    <xf numFmtId="164" fontId="0" fillId="0" borderId="4" xfId="1" applyNumberFormat="1" applyFon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9" fontId="4" fillId="0" borderId="4" xfId="1" applyFont="1" applyBorder="1" applyAlignment="1">
      <alignment horizontal="right" vertical="center"/>
    </xf>
    <xf numFmtId="3" fontId="4" fillId="0" borderId="5" xfId="3" applyNumberFormat="1" applyBorder="1" applyAlignment="1">
      <alignment horizontal="right" vertical="center"/>
    </xf>
    <xf numFmtId="3" fontId="4" fillId="0" borderId="8" xfId="3" applyNumberFormat="1" applyBorder="1" applyAlignment="1">
      <alignment horizontal="left" vertical="center" indent="4"/>
    </xf>
    <xf numFmtId="164" fontId="0" fillId="0" borderId="8" xfId="1" applyNumberFormat="1" applyFont="1" applyBorder="1" applyAlignment="1">
      <alignment horizontal="right"/>
    </xf>
    <xf numFmtId="3" fontId="4" fillId="0" borderId="9" xfId="3" applyNumberFormat="1" applyBorder="1" applyAlignment="1">
      <alignment horizontal="left" vertical="center" indent="4"/>
    </xf>
    <xf numFmtId="164" fontId="0" fillId="0" borderId="9" xfId="1" applyNumberFormat="1" applyFont="1" applyBorder="1" applyAlignment="1">
      <alignment horizontal="right"/>
    </xf>
    <xf numFmtId="41" fontId="3" fillId="3" borderId="3" xfId="2" applyNumberFormat="1" applyFont="1" applyFill="1" applyBorder="1" applyAlignment="1">
      <alignment horizontal="center" vertical="center"/>
    </xf>
    <xf numFmtId="41" fontId="3" fillId="3" borderId="1" xfId="2" applyNumberFormat="1" applyFont="1" applyFill="1" applyBorder="1" applyAlignment="1">
      <alignment horizontal="center" vertical="center" wrapText="1"/>
    </xf>
    <xf numFmtId="41" fontId="3" fillId="2" borderId="1" xfId="2" applyNumberFormat="1" applyFont="1" applyFill="1" applyBorder="1" applyAlignment="1">
      <alignment vertical="center"/>
    </xf>
    <xf numFmtId="41" fontId="2" fillId="0" borderId="4" xfId="2" applyNumberFormat="1" applyBorder="1" applyAlignment="1">
      <alignment vertical="center"/>
    </xf>
    <xf numFmtId="41" fontId="2" fillId="0" borderId="5" xfId="2" applyNumberFormat="1" applyBorder="1" applyAlignment="1">
      <alignment vertical="center"/>
    </xf>
    <xf numFmtId="41" fontId="2" fillId="0" borderId="7" xfId="2" applyNumberFormat="1" applyBorder="1" applyAlignment="1">
      <alignment vertical="center"/>
    </xf>
    <xf numFmtId="41" fontId="2" fillId="0" borderId="6" xfId="2" applyNumberFormat="1" applyBorder="1" applyAlignment="1">
      <alignment vertical="center"/>
    </xf>
    <xf numFmtId="41" fontId="3" fillId="3" borderId="1" xfId="2" applyNumberFormat="1" applyFont="1" applyFill="1" applyBorder="1" applyAlignment="1">
      <alignment vertical="center"/>
    </xf>
    <xf numFmtId="41" fontId="0" fillId="0" borderId="0" xfId="0" applyNumberFormat="1" applyAlignment="1">
      <alignment vertical="center"/>
    </xf>
    <xf numFmtId="41" fontId="3" fillId="3" borderId="1" xfId="2" applyNumberFormat="1" applyFont="1" applyFill="1" applyBorder="1" applyAlignment="1">
      <alignment horizontal="center" vertical="center"/>
    </xf>
    <xf numFmtId="41" fontId="4" fillId="0" borderId="4" xfId="3" applyNumberFormat="1" applyBorder="1" applyAlignment="1">
      <alignment vertical="center"/>
    </xf>
    <xf numFmtId="41" fontId="4" fillId="0" borderId="5" xfId="3" applyNumberFormat="1" applyBorder="1" applyAlignment="1">
      <alignment vertical="center"/>
    </xf>
    <xf numFmtId="41" fontId="4" fillId="0" borderId="8" xfId="3" applyNumberFormat="1" applyBorder="1" applyAlignment="1">
      <alignment vertical="center"/>
    </xf>
    <xf numFmtId="41" fontId="4" fillId="0" borderId="9" xfId="3" applyNumberFormat="1" applyBorder="1" applyAlignment="1">
      <alignment vertical="center"/>
    </xf>
    <xf numFmtId="41" fontId="4" fillId="0" borderId="6" xfId="3" applyNumberFormat="1" applyBorder="1" applyAlignment="1">
      <alignment vertical="center"/>
    </xf>
    <xf numFmtId="41" fontId="0" fillId="0" borderId="0" xfId="0" applyNumberFormat="1"/>
    <xf numFmtId="41" fontId="4" fillId="0" borderId="7" xfId="3" applyNumberFormat="1" applyBorder="1" applyAlignment="1">
      <alignment vertical="center"/>
    </xf>
    <xf numFmtId="41" fontId="4" fillId="0" borderId="0" xfId="3" applyNumberFormat="1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8"/>
  <sheetViews>
    <sheetView showGridLines="0" tabSelected="1" zoomScaleNormal="100" workbookViewId="0"/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3.85546875" style="59" bestFit="1" customWidth="1"/>
    <col min="5" max="5" width="14.7109375" style="59" customWidth="1"/>
    <col min="6" max="6" width="11.42578125" style="25"/>
    <col min="7" max="16384" width="11.42578125" style="1"/>
  </cols>
  <sheetData>
    <row r="2" spans="2:6" ht="51.75" customHeight="1" x14ac:dyDescent="0.25">
      <c r="B2" s="69" t="s">
        <v>28</v>
      </c>
      <c r="C2" s="69"/>
      <c r="D2" s="69"/>
      <c r="E2" s="69"/>
      <c r="F2" s="69"/>
    </row>
    <row r="5" spans="2:6" ht="38.25" x14ac:dyDescent="0.25">
      <c r="B5" s="8" t="s">
        <v>9</v>
      </c>
      <c r="C5" s="51" t="s">
        <v>6</v>
      </c>
      <c r="D5" s="51" t="s">
        <v>7</v>
      </c>
      <c r="E5" s="52" t="s">
        <v>26</v>
      </c>
      <c r="F5" s="9" t="s">
        <v>10</v>
      </c>
    </row>
    <row r="6" spans="2:6" x14ac:dyDescent="0.25">
      <c r="B6" s="2" t="s">
        <v>0</v>
      </c>
      <c r="C6" s="53">
        <f>SUM(C7:C18)</f>
        <v>1173804000</v>
      </c>
      <c r="D6" s="53">
        <f>SUM(D7:D18)</f>
        <v>1989575974</v>
      </c>
      <c r="E6" s="53">
        <f>SUM(E7:E18)</f>
        <v>1656854485.6000009</v>
      </c>
      <c r="F6" s="20">
        <f>IF(E6=0,"0%",+E6/D6)</f>
        <v>0.83276763855814473</v>
      </c>
    </row>
    <row r="7" spans="2:6" x14ac:dyDescent="0.25">
      <c r="B7" s="15" t="s">
        <v>14</v>
      </c>
      <c r="C7" s="54">
        <v>1828049</v>
      </c>
      <c r="D7" s="54">
        <v>116390037</v>
      </c>
      <c r="E7" s="54">
        <v>104362747.78999999</v>
      </c>
      <c r="F7" s="21">
        <f t="shared" ref="F7:F66" si="0">IF(E7=0,"0%",+E7/D7)</f>
        <v>0.89666392828795127</v>
      </c>
    </row>
    <row r="8" spans="2:6" x14ac:dyDescent="0.25">
      <c r="B8" s="16" t="s">
        <v>15</v>
      </c>
      <c r="C8" s="55">
        <v>979481</v>
      </c>
      <c r="D8" s="55">
        <v>184113235</v>
      </c>
      <c r="E8" s="55">
        <v>160902865.70999995</v>
      </c>
      <c r="F8" s="22">
        <f t="shared" si="0"/>
        <v>0.87393427045046457</v>
      </c>
    </row>
    <row r="9" spans="2:6" x14ac:dyDescent="0.25">
      <c r="B9" s="16" t="s">
        <v>16</v>
      </c>
      <c r="C9" s="55">
        <v>1179872</v>
      </c>
      <c r="D9" s="55">
        <v>71443752</v>
      </c>
      <c r="E9" s="55">
        <v>62224809.280000031</v>
      </c>
      <c r="F9" s="22">
        <f t="shared" si="0"/>
        <v>0.87096222606002038</v>
      </c>
    </row>
    <row r="10" spans="2:6" x14ac:dyDescent="0.25">
      <c r="B10" s="16" t="s">
        <v>17</v>
      </c>
      <c r="C10" s="55">
        <v>501808</v>
      </c>
      <c r="D10" s="55">
        <v>22810214</v>
      </c>
      <c r="E10" s="55">
        <v>18974354.709999997</v>
      </c>
      <c r="F10" s="22">
        <f t="shared" si="0"/>
        <v>0.83183589202626496</v>
      </c>
    </row>
    <row r="11" spans="2:6" x14ac:dyDescent="0.25">
      <c r="B11" s="16" t="s">
        <v>18</v>
      </c>
      <c r="C11" s="55">
        <v>1372278</v>
      </c>
      <c r="D11" s="55">
        <v>57956912</v>
      </c>
      <c r="E11" s="55">
        <v>50393846.499999978</v>
      </c>
      <c r="F11" s="22">
        <f t="shared" si="0"/>
        <v>0.86950537495855507</v>
      </c>
    </row>
    <row r="12" spans="2:6" x14ac:dyDescent="0.25">
      <c r="B12" s="16" t="s">
        <v>19</v>
      </c>
      <c r="C12" s="55">
        <v>73880</v>
      </c>
      <c r="D12" s="55">
        <v>37743583</v>
      </c>
      <c r="E12" s="55">
        <v>31410378.320000008</v>
      </c>
      <c r="F12" s="22">
        <f t="shared" si="0"/>
        <v>0.83220446559087957</v>
      </c>
    </row>
    <row r="13" spans="2:6" x14ac:dyDescent="0.25">
      <c r="B13" s="16" t="s">
        <v>20</v>
      </c>
      <c r="C13" s="55">
        <v>462592</v>
      </c>
      <c r="D13" s="55">
        <v>4813540</v>
      </c>
      <c r="E13" s="55">
        <v>4072965.7499999995</v>
      </c>
      <c r="F13" s="22">
        <f t="shared" si="0"/>
        <v>0.84614768964213438</v>
      </c>
    </row>
    <row r="14" spans="2:6" x14ac:dyDescent="0.25">
      <c r="B14" s="16" t="s">
        <v>23</v>
      </c>
      <c r="C14" s="55">
        <v>0</v>
      </c>
      <c r="D14" s="55">
        <v>102248762</v>
      </c>
      <c r="E14" s="55">
        <v>88357478.520000055</v>
      </c>
      <c r="F14" s="22">
        <f t="shared" si="0"/>
        <v>0.86414228193784937</v>
      </c>
    </row>
    <row r="15" spans="2:6" x14ac:dyDescent="0.25">
      <c r="B15" s="16" t="s">
        <v>24</v>
      </c>
      <c r="C15" s="55">
        <v>0</v>
      </c>
      <c r="D15" s="55">
        <v>18782746</v>
      </c>
      <c r="E15" s="55">
        <v>16362025.1</v>
      </c>
      <c r="F15" s="22">
        <f t="shared" si="0"/>
        <v>0.87111996829430582</v>
      </c>
    </row>
    <row r="16" spans="2:6" x14ac:dyDescent="0.25">
      <c r="B16" s="16" t="s">
        <v>25</v>
      </c>
      <c r="C16" s="55">
        <v>0</v>
      </c>
      <c r="D16" s="55">
        <v>20430898</v>
      </c>
      <c r="E16" s="55">
        <v>17852542.48</v>
      </c>
      <c r="F16" s="22">
        <f t="shared" si="0"/>
        <v>0.87380116527428209</v>
      </c>
    </row>
    <row r="17" spans="2:6" x14ac:dyDescent="0.25">
      <c r="B17" s="16" t="s">
        <v>21</v>
      </c>
      <c r="C17" s="55">
        <v>1145669220</v>
      </c>
      <c r="D17" s="55">
        <v>822685846</v>
      </c>
      <c r="E17" s="55">
        <v>645128101.52000022</v>
      </c>
      <c r="F17" s="22">
        <f t="shared" si="0"/>
        <v>0.784173089468711</v>
      </c>
    </row>
    <row r="18" spans="2:6" x14ac:dyDescent="0.25">
      <c r="B18" s="16" t="s">
        <v>22</v>
      </c>
      <c r="C18" s="55">
        <v>21736820</v>
      </c>
      <c r="D18" s="55">
        <v>530156449</v>
      </c>
      <c r="E18" s="55">
        <v>456812369.92000043</v>
      </c>
      <c r="F18" s="22">
        <f t="shared" si="0"/>
        <v>0.86165578251788921</v>
      </c>
    </row>
    <row r="19" spans="2:6" x14ac:dyDescent="0.25">
      <c r="B19" s="2" t="s">
        <v>1</v>
      </c>
      <c r="C19" s="53">
        <f>SUM(C20:C22)</f>
        <v>122397574</v>
      </c>
      <c r="D19" s="53">
        <f>SUM(D20:D22)</f>
        <v>157202295</v>
      </c>
      <c r="E19" s="53">
        <f>SUM(E20:E22)</f>
        <v>132413576.37999998</v>
      </c>
      <c r="F19" s="20">
        <f t="shared" si="0"/>
        <v>0.84231325236059673</v>
      </c>
    </row>
    <row r="20" spans="2:6" x14ac:dyDescent="0.25">
      <c r="B20" s="15" t="s">
        <v>14</v>
      </c>
      <c r="C20" s="54">
        <v>0</v>
      </c>
      <c r="D20" s="54">
        <v>71852</v>
      </c>
      <c r="E20" s="54">
        <v>71849.5</v>
      </c>
      <c r="F20" s="21">
        <f t="shared" si="0"/>
        <v>0.99996520625730667</v>
      </c>
    </row>
    <row r="21" spans="2:6" x14ac:dyDescent="0.25">
      <c r="B21" s="38" t="s">
        <v>21</v>
      </c>
      <c r="C21" s="56">
        <v>77693240</v>
      </c>
      <c r="D21" s="56">
        <v>2015040</v>
      </c>
      <c r="E21" s="56">
        <v>337094.59</v>
      </c>
      <c r="F21" s="39">
        <f t="shared" si="0"/>
        <v>0.16728927961727807</v>
      </c>
    </row>
    <row r="22" spans="2:6" x14ac:dyDescent="0.25">
      <c r="B22" s="16" t="s">
        <v>22</v>
      </c>
      <c r="C22" s="55">
        <v>44704334</v>
      </c>
      <c r="D22" s="55">
        <v>155115403</v>
      </c>
      <c r="E22" s="55">
        <v>132004632.28999998</v>
      </c>
      <c r="F22" s="22">
        <f t="shared" si="0"/>
        <v>0.85100918243431944</v>
      </c>
    </row>
    <row r="23" spans="2:6" x14ac:dyDescent="0.25">
      <c r="B23" s="2" t="s">
        <v>2</v>
      </c>
      <c r="C23" s="53">
        <f>SUM(C24:C35)</f>
        <v>1344962361</v>
      </c>
      <c r="D23" s="53">
        <f t="shared" ref="D23:E23" si="1">SUM(D24:D35)</f>
        <v>2634366187</v>
      </c>
      <c r="E23" s="53">
        <f t="shared" si="1"/>
        <v>1720898052.9200006</v>
      </c>
      <c r="F23" s="20">
        <f t="shared" si="0"/>
        <v>0.65324937034655328</v>
      </c>
    </row>
    <row r="24" spans="2:6" x14ac:dyDescent="0.25">
      <c r="B24" s="15" t="s">
        <v>14</v>
      </c>
      <c r="C24" s="54">
        <v>450072144</v>
      </c>
      <c r="D24" s="54">
        <v>425188675</v>
      </c>
      <c r="E24" s="54">
        <v>348169434.01000011</v>
      </c>
      <c r="F24" s="21">
        <f t="shared" si="0"/>
        <v>0.81885867258811662</v>
      </c>
    </row>
    <row r="25" spans="2:6" x14ac:dyDescent="0.25">
      <c r="B25" s="16" t="s">
        <v>15</v>
      </c>
      <c r="C25" s="55">
        <v>181490798</v>
      </c>
      <c r="D25" s="55">
        <v>188649970</v>
      </c>
      <c r="E25" s="55">
        <v>137536638.30000001</v>
      </c>
      <c r="F25" s="22">
        <f t="shared" si="0"/>
        <v>0.72905730279204395</v>
      </c>
    </row>
    <row r="26" spans="2:6" x14ac:dyDescent="0.25">
      <c r="B26" s="16" t="s">
        <v>16</v>
      </c>
      <c r="C26" s="55">
        <v>115274098</v>
      </c>
      <c r="D26" s="55">
        <v>115813624</v>
      </c>
      <c r="E26" s="55">
        <v>80508545.759999931</v>
      </c>
      <c r="F26" s="22">
        <f t="shared" si="0"/>
        <v>0.69515608768101356</v>
      </c>
    </row>
    <row r="27" spans="2:6" x14ac:dyDescent="0.25">
      <c r="B27" s="16" t="s">
        <v>17</v>
      </c>
      <c r="C27" s="55">
        <v>86293136</v>
      </c>
      <c r="D27" s="55">
        <v>85895480</v>
      </c>
      <c r="E27" s="55">
        <v>52411060.989999987</v>
      </c>
      <c r="F27" s="22">
        <f t="shared" si="0"/>
        <v>0.61017251419981577</v>
      </c>
    </row>
    <row r="28" spans="2:6" x14ac:dyDescent="0.25">
      <c r="B28" s="16" t="s">
        <v>18</v>
      </c>
      <c r="C28" s="55">
        <v>31983824</v>
      </c>
      <c r="D28" s="55">
        <v>47907597</v>
      </c>
      <c r="E28" s="55">
        <v>31205030.28999998</v>
      </c>
      <c r="F28" s="22">
        <f t="shared" si="0"/>
        <v>0.65135870392330431</v>
      </c>
    </row>
    <row r="29" spans="2:6" x14ac:dyDescent="0.25">
      <c r="B29" s="16" t="s">
        <v>19</v>
      </c>
      <c r="C29" s="55">
        <v>82017310</v>
      </c>
      <c r="D29" s="55">
        <v>62121607</v>
      </c>
      <c r="E29" s="55">
        <v>37394579.070000023</v>
      </c>
      <c r="F29" s="22">
        <f t="shared" si="0"/>
        <v>0.60195769034114044</v>
      </c>
    </row>
    <row r="30" spans="2:6" x14ac:dyDescent="0.25">
      <c r="B30" s="16" t="s">
        <v>20</v>
      </c>
      <c r="C30" s="55">
        <v>15166052</v>
      </c>
      <c r="D30" s="55">
        <v>42376473</v>
      </c>
      <c r="E30" s="55">
        <v>21174485.370000005</v>
      </c>
      <c r="F30" s="22">
        <f t="shared" si="0"/>
        <v>0.49967550083745771</v>
      </c>
    </row>
    <row r="31" spans="2:6" x14ac:dyDescent="0.25">
      <c r="B31" s="16" t="s">
        <v>23</v>
      </c>
      <c r="C31" s="55">
        <v>9382692</v>
      </c>
      <c r="D31" s="55">
        <v>40166048</v>
      </c>
      <c r="E31" s="55">
        <v>30123485.229999993</v>
      </c>
      <c r="F31" s="22">
        <f t="shared" si="0"/>
        <v>0.74997383934809803</v>
      </c>
    </row>
    <row r="32" spans="2:6" x14ac:dyDescent="0.25">
      <c r="B32" s="16" t="s">
        <v>24</v>
      </c>
      <c r="C32" s="55">
        <v>2037319</v>
      </c>
      <c r="D32" s="55">
        <v>15772914</v>
      </c>
      <c r="E32" s="55">
        <v>12211854.410000002</v>
      </c>
      <c r="F32" s="22">
        <f t="shared" si="0"/>
        <v>0.7742294423211844</v>
      </c>
    </row>
    <row r="33" spans="2:6" x14ac:dyDescent="0.25">
      <c r="B33" s="16" t="s">
        <v>25</v>
      </c>
      <c r="C33" s="55">
        <v>5220873</v>
      </c>
      <c r="D33" s="55">
        <v>42143655</v>
      </c>
      <c r="E33" s="55">
        <v>23734607.869999994</v>
      </c>
      <c r="F33" s="22">
        <f t="shared" si="0"/>
        <v>0.56318342274774202</v>
      </c>
    </row>
    <row r="34" spans="2:6" x14ac:dyDescent="0.25">
      <c r="B34" s="16" t="s">
        <v>21</v>
      </c>
      <c r="C34" s="55">
        <v>155666635</v>
      </c>
      <c r="D34" s="55">
        <v>452609743</v>
      </c>
      <c r="E34" s="55">
        <v>318613286.56000072</v>
      </c>
      <c r="F34" s="22">
        <f t="shared" si="0"/>
        <v>0.70394703491833743</v>
      </c>
    </row>
    <row r="35" spans="2:6" x14ac:dyDescent="0.25">
      <c r="B35" s="17" t="s">
        <v>22</v>
      </c>
      <c r="C35" s="57">
        <v>210357480</v>
      </c>
      <c r="D35" s="57">
        <v>1115720401</v>
      </c>
      <c r="E35" s="57">
        <v>627815045.05999959</v>
      </c>
      <c r="F35" s="23">
        <f t="shared" si="0"/>
        <v>0.56269926094145117</v>
      </c>
    </row>
    <row r="36" spans="2:6" x14ac:dyDescent="0.25">
      <c r="B36" s="2" t="s">
        <v>3</v>
      </c>
      <c r="C36" s="53">
        <f>SUM(C37:C42)</f>
        <v>0</v>
      </c>
      <c r="D36" s="53">
        <f t="shared" ref="D36:E36" si="2">SUM(D37:D42)</f>
        <v>191806820</v>
      </c>
      <c r="E36" s="53">
        <f t="shared" si="2"/>
        <v>186303602.02000001</v>
      </c>
      <c r="F36" s="20">
        <f t="shared" si="0"/>
        <v>0.97130853855978638</v>
      </c>
    </row>
    <row r="37" spans="2:6" x14ac:dyDescent="0.25">
      <c r="B37" s="16" t="s">
        <v>14</v>
      </c>
      <c r="C37" s="55">
        <v>0</v>
      </c>
      <c r="D37" s="55">
        <v>749100</v>
      </c>
      <c r="E37" s="55">
        <v>749100</v>
      </c>
      <c r="F37" s="22">
        <f t="shared" si="0"/>
        <v>1</v>
      </c>
    </row>
    <row r="38" spans="2:6" x14ac:dyDescent="0.25">
      <c r="B38" s="16" t="s">
        <v>15</v>
      </c>
      <c r="C38" s="55">
        <v>0</v>
      </c>
      <c r="D38" s="55">
        <v>0</v>
      </c>
      <c r="E38" s="55">
        <v>0</v>
      </c>
      <c r="F38" s="22" t="str">
        <f t="shared" ref="F38:F42" si="3">IF(E38=0,"0%",+E38/D38)</f>
        <v>0%</v>
      </c>
    </row>
    <row r="39" spans="2:6" x14ac:dyDescent="0.25">
      <c r="B39" s="16" t="s">
        <v>17</v>
      </c>
      <c r="C39" s="55">
        <v>0</v>
      </c>
      <c r="D39" s="55">
        <v>914717</v>
      </c>
      <c r="E39" s="55">
        <v>914717</v>
      </c>
      <c r="F39" s="22">
        <f t="shared" si="3"/>
        <v>1</v>
      </c>
    </row>
    <row r="40" spans="2:6" x14ac:dyDescent="0.25">
      <c r="B40" s="16" t="s">
        <v>18</v>
      </c>
      <c r="C40" s="55">
        <v>0</v>
      </c>
      <c r="D40" s="55">
        <v>1250300</v>
      </c>
      <c r="E40" s="55">
        <v>1250300</v>
      </c>
      <c r="F40" s="22">
        <f t="shared" si="3"/>
        <v>1</v>
      </c>
    </row>
    <row r="41" spans="2:6" x14ac:dyDescent="0.25">
      <c r="B41" s="16" t="s">
        <v>20</v>
      </c>
      <c r="C41" s="55">
        <v>0</v>
      </c>
      <c r="D41" s="55">
        <v>170855833</v>
      </c>
      <c r="E41" s="55">
        <v>165352615.02000001</v>
      </c>
      <c r="F41" s="22">
        <f t="shared" si="3"/>
        <v>0.967790283285207</v>
      </c>
    </row>
    <row r="42" spans="2:6" x14ac:dyDescent="0.25">
      <c r="B42" s="16" t="s">
        <v>22</v>
      </c>
      <c r="C42" s="55">
        <v>0</v>
      </c>
      <c r="D42" s="55">
        <v>18036870</v>
      </c>
      <c r="E42" s="55">
        <v>18036870</v>
      </c>
      <c r="F42" s="22">
        <f t="shared" si="3"/>
        <v>1</v>
      </c>
    </row>
    <row r="43" spans="2:6" x14ac:dyDescent="0.25">
      <c r="B43" s="2" t="s">
        <v>4</v>
      </c>
      <c r="C43" s="53">
        <f>+SUM(C44:C52)</f>
        <v>17936783</v>
      </c>
      <c r="D43" s="53">
        <f t="shared" ref="D43:E43" si="4">+SUM(D44:D52)</f>
        <v>108484349</v>
      </c>
      <c r="E43" s="53">
        <f t="shared" si="4"/>
        <v>93181810.150000006</v>
      </c>
      <c r="F43" s="20">
        <f t="shared" si="0"/>
        <v>0.85894242818381117</v>
      </c>
    </row>
    <row r="44" spans="2:6" x14ac:dyDescent="0.25">
      <c r="B44" s="15" t="s">
        <v>14</v>
      </c>
      <c r="C44" s="54">
        <v>777000</v>
      </c>
      <c r="D44" s="54">
        <v>39133463</v>
      </c>
      <c r="E44" s="54">
        <v>34009630.25</v>
      </c>
      <c r="F44" s="21">
        <f t="shared" si="0"/>
        <v>0.86906774005663645</v>
      </c>
    </row>
    <row r="45" spans="2:6" x14ac:dyDescent="0.25">
      <c r="B45" s="16" t="s">
        <v>15</v>
      </c>
      <c r="C45" s="55">
        <v>0</v>
      </c>
      <c r="D45" s="55">
        <v>5659834</v>
      </c>
      <c r="E45" s="55">
        <v>4843340.03</v>
      </c>
      <c r="F45" s="22">
        <f t="shared" si="0"/>
        <v>0.85573888386125818</v>
      </c>
    </row>
    <row r="46" spans="2:6" x14ac:dyDescent="0.25">
      <c r="B46" s="16" t="s">
        <v>16</v>
      </c>
      <c r="C46" s="55">
        <v>0</v>
      </c>
      <c r="D46" s="55">
        <v>865294</v>
      </c>
      <c r="E46" s="55">
        <v>502529.45</v>
      </c>
      <c r="F46" s="22">
        <f t="shared" si="0"/>
        <v>0.58076150996077636</v>
      </c>
    </row>
    <row r="47" spans="2:6" x14ac:dyDescent="0.25">
      <c r="B47" s="16" t="s">
        <v>17</v>
      </c>
      <c r="C47" s="55">
        <v>0</v>
      </c>
      <c r="D47" s="55">
        <v>6737705</v>
      </c>
      <c r="E47" s="55">
        <v>3385485</v>
      </c>
      <c r="F47" s="22">
        <f t="shared" si="0"/>
        <v>0.50246857052957938</v>
      </c>
    </row>
    <row r="48" spans="2:6" x14ac:dyDescent="0.25">
      <c r="B48" s="16" t="s">
        <v>18</v>
      </c>
      <c r="C48" s="55">
        <v>0</v>
      </c>
      <c r="D48" s="55">
        <v>70282</v>
      </c>
      <c r="E48" s="55">
        <v>70113</v>
      </c>
      <c r="F48" s="22">
        <f t="shared" si="0"/>
        <v>0.99759540138299996</v>
      </c>
    </row>
    <row r="49" spans="2:6" x14ac:dyDescent="0.25">
      <c r="B49" s="16" t="s">
        <v>19</v>
      </c>
      <c r="C49" s="55">
        <v>0</v>
      </c>
      <c r="D49" s="55">
        <v>4627921</v>
      </c>
      <c r="E49" s="55">
        <v>4627556</v>
      </c>
      <c r="F49" s="22">
        <f t="shared" si="0"/>
        <v>0.99992113089225165</v>
      </c>
    </row>
    <row r="50" spans="2:6" x14ac:dyDescent="0.25">
      <c r="B50" s="16" t="s">
        <v>23</v>
      </c>
      <c r="C50" s="55">
        <v>0</v>
      </c>
      <c r="D50" s="55">
        <v>32211</v>
      </c>
      <c r="E50" s="55">
        <v>32209.909999999996</v>
      </c>
      <c r="F50" s="22">
        <f t="shared" si="0"/>
        <v>0.99996616062835664</v>
      </c>
    </row>
    <row r="51" spans="2:6" x14ac:dyDescent="0.25">
      <c r="B51" s="16" t="s">
        <v>21</v>
      </c>
      <c r="C51" s="55">
        <v>5445453</v>
      </c>
      <c r="D51" s="55">
        <v>24420459</v>
      </c>
      <c r="E51" s="55">
        <v>20290462.209999997</v>
      </c>
      <c r="F51" s="22">
        <f t="shared" si="0"/>
        <v>0.83087964112386248</v>
      </c>
    </row>
    <row r="52" spans="2:6" x14ac:dyDescent="0.25">
      <c r="B52" s="16" t="s">
        <v>22</v>
      </c>
      <c r="C52" s="55">
        <v>11714330</v>
      </c>
      <c r="D52" s="55">
        <v>26937180</v>
      </c>
      <c r="E52" s="55">
        <v>25420484.300000004</v>
      </c>
      <c r="F52" s="22">
        <f t="shared" si="0"/>
        <v>0.9436950824102599</v>
      </c>
    </row>
    <row r="53" spans="2:6" x14ac:dyDescent="0.25">
      <c r="B53" s="2" t="s">
        <v>5</v>
      </c>
      <c r="C53" s="53">
        <f>SUM(C54:C65)</f>
        <v>871058398</v>
      </c>
      <c r="D53" s="53">
        <f>SUM(D54:D65)</f>
        <v>369739169</v>
      </c>
      <c r="E53" s="53">
        <f>SUM(E54:E65)</f>
        <v>113663096.81</v>
      </c>
      <c r="F53" s="20">
        <f t="shared" si="0"/>
        <v>0.30741427022031309</v>
      </c>
    </row>
    <row r="54" spans="2:6" x14ac:dyDescent="0.25">
      <c r="B54" s="15" t="s">
        <v>14</v>
      </c>
      <c r="C54" s="54">
        <v>28635690</v>
      </c>
      <c r="D54" s="54">
        <v>1582128</v>
      </c>
      <c r="E54" s="54">
        <v>280288.15000000002</v>
      </c>
      <c r="F54" s="21">
        <f t="shared" si="0"/>
        <v>0.17715895932566772</v>
      </c>
    </row>
    <row r="55" spans="2:6" x14ac:dyDescent="0.25">
      <c r="B55" s="16" t="s">
        <v>15</v>
      </c>
      <c r="C55" s="55">
        <v>30990690</v>
      </c>
      <c r="D55" s="55">
        <v>48075594</v>
      </c>
      <c r="E55" s="55">
        <v>12573562.859999996</v>
      </c>
      <c r="F55" s="22">
        <f t="shared" si="0"/>
        <v>0.26153733763539139</v>
      </c>
    </row>
    <row r="56" spans="2:6" x14ac:dyDescent="0.25">
      <c r="B56" s="16" t="s">
        <v>16</v>
      </c>
      <c r="C56" s="55">
        <v>25000000</v>
      </c>
      <c r="D56" s="55">
        <v>10708521</v>
      </c>
      <c r="E56" s="55">
        <v>523913.00999999995</v>
      </c>
      <c r="F56" s="22">
        <f t="shared" si="0"/>
        <v>4.8924871137666907E-2</v>
      </c>
    </row>
    <row r="57" spans="2:6" x14ac:dyDescent="0.25">
      <c r="B57" s="16" t="s">
        <v>17</v>
      </c>
      <c r="C57" s="55">
        <v>25000000</v>
      </c>
      <c r="D57" s="55">
        <v>818716</v>
      </c>
      <c r="E57" s="55">
        <v>46498</v>
      </c>
      <c r="F57" s="22">
        <f t="shared" si="0"/>
        <v>5.679380884213818E-2</v>
      </c>
    </row>
    <row r="58" spans="2:6" x14ac:dyDescent="0.25">
      <c r="B58" s="16" t="s">
        <v>18</v>
      </c>
      <c r="C58" s="55">
        <v>15000000</v>
      </c>
      <c r="D58" s="55">
        <v>5688879</v>
      </c>
      <c r="E58" s="55">
        <v>2185775.1900000004</v>
      </c>
      <c r="F58" s="22">
        <f t="shared" si="0"/>
        <v>0.38421896299780683</v>
      </c>
    </row>
    <row r="59" spans="2:6" x14ac:dyDescent="0.25">
      <c r="B59" s="16" t="s">
        <v>19</v>
      </c>
      <c r="C59" s="55">
        <v>25000000</v>
      </c>
      <c r="D59" s="55">
        <v>11748816</v>
      </c>
      <c r="E59" s="55">
        <v>609272.07999999996</v>
      </c>
      <c r="F59" s="22">
        <f t="shared" si="0"/>
        <v>5.1858168516725429E-2</v>
      </c>
    </row>
    <row r="60" spans="2:6" x14ac:dyDescent="0.25">
      <c r="B60" s="16" t="s">
        <v>20</v>
      </c>
      <c r="C60" s="55">
        <v>0</v>
      </c>
      <c r="D60" s="55">
        <v>13908996</v>
      </c>
      <c r="E60" s="55">
        <v>7389184.3399999999</v>
      </c>
      <c r="F60" s="22">
        <f t="shared" si="0"/>
        <v>0.53125217233508437</v>
      </c>
    </row>
    <row r="61" spans="2:6" x14ac:dyDescent="0.25">
      <c r="B61" s="16" t="s">
        <v>23</v>
      </c>
      <c r="C61" s="55">
        <v>0</v>
      </c>
      <c r="D61" s="55">
        <v>1106113</v>
      </c>
      <c r="E61" s="55">
        <v>405673.79000000004</v>
      </c>
      <c r="F61" s="22">
        <f t="shared" si="0"/>
        <v>0.36675619037114654</v>
      </c>
    </row>
    <row r="62" spans="2:6" x14ac:dyDescent="0.25">
      <c r="B62" s="16" t="s">
        <v>24</v>
      </c>
      <c r="C62" s="55">
        <v>0</v>
      </c>
      <c r="D62" s="55">
        <v>547616</v>
      </c>
      <c r="E62" s="55">
        <v>297269.38999999996</v>
      </c>
      <c r="F62" s="22">
        <f t="shared" si="0"/>
        <v>0.5428427766902354</v>
      </c>
    </row>
    <row r="63" spans="2:6" x14ac:dyDescent="0.25">
      <c r="B63" s="16" t="s">
        <v>25</v>
      </c>
      <c r="C63" s="55">
        <v>10000000</v>
      </c>
      <c r="D63" s="55">
        <v>609903</v>
      </c>
      <c r="E63" s="55">
        <v>501415.49</v>
      </c>
      <c r="F63" s="22">
        <f t="shared" si="0"/>
        <v>0.82212333764549439</v>
      </c>
    </row>
    <row r="64" spans="2:6" x14ac:dyDescent="0.25">
      <c r="B64" s="16" t="s">
        <v>21</v>
      </c>
      <c r="C64" s="55">
        <v>3010683</v>
      </c>
      <c r="D64" s="55">
        <v>28068519</v>
      </c>
      <c r="E64" s="55">
        <v>4549802.5200000005</v>
      </c>
      <c r="F64" s="22">
        <f t="shared" si="0"/>
        <v>0.16209628017780348</v>
      </c>
    </row>
    <row r="65" spans="2:6" x14ac:dyDescent="0.25">
      <c r="B65" s="16" t="s">
        <v>22</v>
      </c>
      <c r="C65" s="55">
        <v>708421335</v>
      </c>
      <c r="D65" s="55">
        <v>246875368</v>
      </c>
      <c r="E65" s="55">
        <v>84300441.99000001</v>
      </c>
      <c r="F65" s="22">
        <f t="shared" si="0"/>
        <v>0.34146963576374301</v>
      </c>
    </row>
    <row r="66" spans="2:6" x14ac:dyDescent="0.25">
      <c r="B66" s="4" t="s">
        <v>8</v>
      </c>
      <c r="C66" s="58">
        <f>+C53+C43+C36+C23+C19+C6</f>
        <v>3530159116</v>
      </c>
      <c r="D66" s="58">
        <f>+D53+D43+D36+D23+D19+D6</f>
        <v>5451174794</v>
      </c>
      <c r="E66" s="58">
        <f>+E53+E43+E36+E23+E19+E6</f>
        <v>3903314623.8800015</v>
      </c>
      <c r="F66" s="24">
        <f t="shared" si="0"/>
        <v>0.71605016742011329</v>
      </c>
    </row>
    <row r="67" spans="2:6" x14ac:dyDescent="0.25">
      <c r="B67" s="1" t="s">
        <v>27</v>
      </c>
    </row>
    <row r="68" spans="2:6" x14ac:dyDescent="0.25">
      <c r="F68" s="26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6"/>
  <sheetViews>
    <sheetView showGridLines="0" zoomScaleNormal="100" workbookViewId="0"/>
  </sheetViews>
  <sheetFormatPr baseColWidth="10" defaultRowHeight="15" x14ac:dyDescent="0.25"/>
  <cols>
    <col min="1" max="1" width="11.42578125" style="1"/>
    <col min="2" max="2" width="71.28515625" style="1" customWidth="1"/>
    <col min="3" max="4" width="13.85546875" style="59" bestFit="1" customWidth="1"/>
    <col min="5" max="5" width="14.7109375" style="59" customWidth="1"/>
    <col min="6" max="16384" width="11.42578125" style="1"/>
  </cols>
  <sheetData>
    <row r="2" spans="2:6" ht="43.5" customHeight="1" x14ac:dyDescent="0.25">
      <c r="B2" s="69" t="s">
        <v>29</v>
      </c>
      <c r="C2" s="69"/>
      <c r="D2" s="69"/>
      <c r="E2" s="69"/>
      <c r="F2" s="69"/>
    </row>
    <row r="5" spans="2:6" ht="38.25" x14ac:dyDescent="0.25">
      <c r="B5" s="8" t="s">
        <v>9</v>
      </c>
      <c r="C5" s="60" t="s">
        <v>6</v>
      </c>
      <c r="D5" s="60" t="s">
        <v>7</v>
      </c>
      <c r="E5" s="52" t="s">
        <v>26</v>
      </c>
      <c r="F5" s="10" t="s">
        <v>10</v>
      </c>
    </row>
    <row r="6" spans="2:6" x14ac:dyDescent="0.25">
      <c r="B6" s="2" t="s">
        <v>0</v>
      </c>
      <c r="C6" s="53">
        <f>SUM(C7:C18)</f>
        <v>1173604000</v>
      </c>
      <c r="D6" s="53">
        <f>SUM(D7:D18)</f>
        <v>1986761308</v>
      </c>
      <c r="E6" s="53">
        <f>SUM(E7:E18)</f>
        <v>1655987013</v>
      </c>
      <c r="F6" s="20">
        <f t="shared" ref="F6:F34" si="0">IF(E6=0,"0%",+E6/D6)</f>
        <v>0.83351080289912716</v>
      </c>
    </row>
    <row r="7" spans="2:6" x14ac:dyDescent="0.25">
      <c r="B7" s="11" t="s">
        <v>14</v>
      </c>
      <c r="C7" s="61">
        <v>1828049</v>
      </c>
      <c r="D7" s="61">
        <v>116347552</v>
      </c>
      <c r="E7" s="61">
        <v>104362747.78999998</v>
      </c>
      <c r="F7" s="27">
        <f t="shared" si="0"/>
        <v>0.89699135044972822</v>
      </c>
    </row>
    <row r="8" spans="2:6" x14ac:dyDescent="0.25">
      <c r="B8" s="13" t="s">
        <v>15</v>
      </c>
      <c r="C8" s="62">
        <v>979481</v>
      </c>
      <c r="D8" s="62">
        <v>183900638</v>
      </c>
      <c r="E8" s="62">
        <v>160842849.70999986</v>
      </c>
      <c r="F8" s="28">
        <f t="shared" si="0"/>
        <v>0.87461822568554581</v>
      </c>
    </row>
    <row r="9" spans="2:6" x14ac:dyDescent="0.25">
      <c r="B9" s="13" t="s">
        <v>16</v>
      </c>
      <c r="C9" s="62">
        <v>1179872</v>
      </c>
      <c r="D9" s="62">
        <v>71443752</v>
      </c>
      <c r="E9" s="62">
        <v>62224809.279999979</v>
      </c>
      <c r="F9" s="28">
        <f t="shared" si="0"/>
        <v>0.87096222606001961</v>
      </c>
    </row>
    <row r="10" spans="2:6" x14ac:dyDescent="0.25">
      <c r="B10" s="13" t="s">
        <v>17</v>
      </c>
      <c r="C10" s="62">
        <v>501808</v>
      </c>
      <c r="D10" s="62">
        <v>22810214</v>
      </c>
      <c r="E10" s="62">
        <v>18974354.710000001</v>
      </c>
      <c r="F10" s="28">
        <f t="shared" si="0"/>
        <v>0.83183589202626507</v>
      </c>
    </row>
    <row r="11" spans="2:6" x14ac:dyDescent="0.25">
      <c r="B11" s="13" t="s">
        <v>18</v>
      </c>
      <c r="C11" s="62">
        <v>1372278</v>
      </c>
      <c r="D11" s="62">
        <v>57956912</v>
      </c>
      <c r="E11" s="62">
        <v>50393846.499999993</v>
      </c>
      <c r="F11" s="28">
        <f t="shared" si="0"/>
        <v>0.86950537495855529</v>
      </c>
    </row>
    <row r="12" spans="2:6" x14ac:dyDescent="0.25">
      <c r="B12" s="13" t="s">
        <v>19</v>
      </c>
      <c r="C12" s="62">
        <v>73880</v>
      </c>
      <c r="D12" s="62">
        <v>37743583</v>
      </c>
      <c r="E12" s="62">
        <v>31410378.32</v>
      </c>
      <c r="F12" s="28">
        <f t="shared" si="0"/>
        <v>0.83220446559087935</v>
      </c>
    </row>
    <row r="13" spans="2:6" x14ac:dyDescent="0.25">
      <c r="B13" s="13" t="s">
        <v>20</v>
      </c>
      <c r="C13" s="62">
        <v>462592</v>
      </c>
      <c r="D13" s="62">
        <v>4813540</v>
      </c>
      <c r="E13" s="62">
        <v>4072965.7499999991</v>
      </c>
      <c r="F13" s="28">
        <f t="shared" si="0"/>
        <v>0.84614768964213427</v>
      </c>
    </row>
    <row r="14" spans="2:6" x14ac:dyDescent="0.25">
      <c r="B14" s="13" t="s">
        <v>23</v>
      </c>
      <c r="C14" s="62">
        <v>0</v>
      </c>
      <c r="D14" s="62">
        <v>101598762</v>
      </c>
      <c r="E14" s="62">
        <v>87990104.520000055</v>
      </c>
      <c r="F14" s="28">
        <f t="shared" si="0"/>
        <v>0.86605488873968817</v>
      </c>
    </row>
    <row r="15" spans="2:6" x14ac:dyDescent="0.25">
      <c r="B15" s="13" t="s">
        <v>24</v>
      </c>
      <c r="C15" s="62">
        <v>0</v>
      </c>
      <c r="D15" s="62">
        <v>18782746</v>
      </c>
      <c r="E15" s="62">
        <v>16362025.1</v>
      </c>
      <c r="F15" s="28">
        <f t="shared" si="0"/>
        <v>0.87111996829430582</v>
      </c>
    </row>
    <row r="16" spans="2:6" x14ac:dyDescent="0.25">
      <c r="B16" s="13" t="s">
        <v>25</v>
      </c>
      <c r="C16" s="62">
        <v>0</v>
      </c>
      <c r="D16" s="62">
        <v>20430898</v>
      </c>
      <c r="E16" s="62">
        <v>17852542.480000008</v>
      </c>
      <c r="F16" s="28">
        <f t="shared" si="0"/>
        <v>0.87380116527428253</v>
      </c>
    </row>
    <row r="17" spans="2:6" x14ac:dyDescent="0.25">
      <c r="B17" s="13" t="s">
        <v>21</v>
      </c>
      <c r="C17" s="62">
        <v>1145669220</v>
      </c>
      <c r="D17" s="62">
        <v>822685846</v>
      </c>
      <c r="E17" s="62">
        <v>645128101.51999986</v>
      </c>
      <c r="F17" s="28">
        <f t="shared" si="0"/>
        <v>0.78417308946871056</v>
      </c>
    </row>
    <row r="18" spans="2:6" x14ac:dyDescent="0.25">
      <c r="B18" s="13" t="s">
        <v>22</v>
      </c>
      <c r="C18" s="62">
        <v>21536820</v>
      </c>
      <c r="D18" s="62">
        <v>528246865</v>
      </c>
      <c r="E18" s="62">
        <v>456372287.32000011</v>
      </c>
      <c r="F18" s="28">
        <f t="shared" si="0"/>
        <v>0.86393752156011394</v>
      </c>
    </row>
    <row r="19" spans="2:6" x14ac:dyDescent="0.25">
      <c r="B19" s="2" t="s">
        <v>1</v>
      </c>
      <c r="C19" s="53">
        <f>SUM(C20:C22)</f>
        <v>121547574</v>
      </c>
      <c r="D19" s="53">
        <f>SUM(D20:D22)</f>
        <v>156352295</v>
      </c>
      <c r="E19" s="53">
        <f>SUM(E20:E22)</f>
        <v>132103496.37999998</v>
      </c>
      <c r="F19" s="20">
        <f t="shared" si="0"/>
        <v>0.84490922490136766</v>
      </c>
    </row>
    <row r="20" spans="2:6" x14ac:dyDescent="0.25">
      <c r="B20" s="11" t="s">
        <v>14</v>
      </c>
      <c r="C20" s="61">
        <v>0</v>
      </c>
      <c r="D20" s="61">
        <v>71852</v>
      </c>
      <c r="E20" s="61">
        <v>71849.5</v>
      </c>
      <c r="F20" s="27">
        <f t="shared" si="0"/>
        <v>0.99996520625730667</v>
      </c>
    </row>
    <row r="21" spans="2:6" x14ac:dyDescent="0.25">
      <c r="B21" s="33" t="s">
        <v>21</v>
      </c>
      <c r="C21" s="67">
        <v>76843240</v>
      </c>
      <c r="D21" s="67">
        <v>2015040</v>
      </c>
      <c r="E21" s="67">
        <v>337094.58999999997</v>
      </c>
      <c r="F21" s="40">
        <f t="shared" si="0"/>
        <v>0.16728927961727805</v>
      </c>
    </row>
    <row r="22" spans="2:6" x14ac:dyDescent="0.25">
      <c r="B22" s="13" t="s">
        <v>22</v>
      </c>
      <c r="C22" s="62">
        <v>44704334</v>
      </c>
      <c r="D22" s="62">
        <v>154265403</v>
      </c>
      <c r="E22" s="62">
        <v>131694552.28999998</v>
      </c>
      <c r="F22" s="28">
        <f t="shared" si="0"/>
        <v>0.85368818755816545</v>
      </c>
    </row>
    <row r="23" spans="2:6" x14ac:dyDescent="0.25">
      <c r="B23" s="2" t="s">
        <v>2</v>
      </c>
      <c r="C23" s="53">
        <f>SUM(C24:C35)</f>
        <v>1284435998</v>
      </c>
      <c r="D23" s="53">
        <f t="shared" ref="D23:E23" si="1">SUM(D24:D35)</f>
        <v>1952101664</v>
      </c>
      <c r="E23" s="53">
        <f t="shared" si="1"/>
        <v>1301360829.8799999</v>
      </c>
      <c r="F23" s="20">
        <f t="shared" si="0"/>
        <v>0.6666460327754733</v>
      </c>
    </row>
    <row r="24" spans="2:6" x14ac:dyDescent="0.25">
      <c r="B24" s="11" t="s">
        <v>14</v>
      </c>
      <c r="C24" s="61">
        <v>450065784</v>
      </c>
      <c r="D24" s="61">
        <v>404719216</v>
      </c>
      <c r="E24" s="61">
        <v>340695148.01000005</v>
      </c>
      <c r="F24" s="27">
        <f t="shared" si="0"/>
        <v>0.84180620672580087</v>
      </c>
    </row>
    <row r="25" spans="2:6" x14ac:dyDescent="0.25">
      <c r="B25" s="13" t="s">
        <v>15</v>
      </c>
      <c r="C25" s="62">
        <v>181482848</v>
      </c>
      <c r="D25" s="62">
        <v>126239081</v>
      </c>
      <c r="E25" s="62">
        <v>96780346.88000001</v>
      </c>
      <c r="F25" s="28">
        <f t="shared" si="0"/>
        <v>0.76664330976870787</v>
      </c>
    </row>
    <row r="26" spans="2:6" x14ac:dyDescent="0.25">
      <c r="B26" s="13" t="s">
        <v>16</v>
      </c>
      <c r="C26" s="62">
        <v>115269328</v>
      </c>
      <c r="D26" s="62">
        <v>97801953</v>
      </c>
      <c r="E26" s="62">
        <v>68032909.509999976</v>
      </c>
      <c r="F26" s="28">
        <f t="shared" si="0"/>
        <v>0.69561913053004143</v>
      </c>
    </row>
    <row r="27" spans="2:6" x14ac:dyDescent="0.25">
      <c r="B27" s="13" t="s">
        <v>17</v>
      </c>
      <c r="C27" s="62">
        <v>86286776</v>
      </c>
      <c r="D27" s="62">
        <v>82919137</v>
      </c>
      <c r="E27" s="62">
        <v>51843051.550000004</v>
      </c>
      <c r="F27" s="28">
        <f t="shared" si="0"/>
        <v>0.62522420548105806</v>
      </c>
    </row>
    <row r="28" spans="2:6" x14ac:dyDescent="0.25">
      <c r="B28" s="13" t="s">
        <v>18</v>
      </c>
      <c r="C28" s="62">
        <v>31979054</v>
      </c>
      <c r="D28" s="62">
        <v>39060521</v>
      </c>
      <c r="E28" s="62">
        <v>27814793.029999994</v>
      </c>
      <c r="F28" s="28">
        <f t="shared" si="0"/>
        <v>0.71209477799848075</v>
      </c>
    </row>
    <row r="29" spans="2:6" x14ac:dyDescent="0.25">
      <c r="B29" s="13" t="s">
        <v>19</v>
      </c>
      <c r="C29" s="62">
        <v>82012540</v>
      </c>
      <c r="D29" s="62">
        <v>52284450</v>
      </c>
      <c r="E29" s="62">
        <v>32796730.70999999</v>
      </c>
      <c r="F29" s="28">
        <f t="shared" si="0"/>
        <v>0.62727504468345729</v>
      </c>
    </row>
    <row r="30" spans="2:6" x14ac:dyDescent="0.25">
      <c r="B30" s="13" t="s">
        <v>20</v>
      </c>
      <c r="C30" s="62">
        <v>15160222</v>
      </c>
      <c r="D30" s="62">
        <v>41680493</v>
      </c>
      <c r="E30" s="62">
        <v>21159635.370000001</v>
      </c>
      <c r="F30" s="28">
        <f t="shared" si="0"/>
        <v>0.50766279012102855</v>
      </c>
    </row>
    <row r="31" spans="2:6" x14ac:dyDescent="0.25">
      <c r="B31" s="13" t="s">
        <v>23</v>
      </c>
      <c r="C31" s="62">
        <v>9382692</v>
      </c>
      <c r="D31" s="62">
        <v>38561657</v>
      </c>
      <c r="E31" s="62">
        <v>29502927.829999994</v>
      </c>
      <c r="F31" s="28">
        <f t="shared" si="0"/>
        <v>0.76508454577042673</v>
      </c>
    </row>
    <row r="32" spans="2:6" x14ac:dyDescent="0.25">
      <c r="B32" s="13" t="s">
        <v>24</v>
      </c>
      <c r="C32" s="62">
        <v>2035729</v>
      </c>
      <c r="D32" s="62">
        <v>13556799</v>
      </c>
      <c r="E32" s="62">
        <v>10544871.420000006</v>
      </c>
      <c r="F32" s="28">
        <f t="shared" si="0"/>
        <v>0.77782900078403505</v>
      </c>
    </row>
    <row r="33" spans="2:6" x14ac:dyDescent="0.25">
      <c r="B33" s="13" t="s">
        <v>25</v>
      </c>
      <c r="C33" s="62">
        <v>5217693</v>
      </c>
      <c r="D33" s="62">
        <v>34187441</v>
      </c>
      <c r="E33" s="62">
        <v>20194215.229999989</v>
      </c>
      <c r="F33" s="28">
        <f t="shared" si="0"/>
        <v>0.59069104441013853</v>
      </c>
    </row>
    <row r="34" spans="2:6" x14ac:dyDescent="0.25">
      <c r="B34" s="13" t="s">
        <v>21</v>
      </c>
      <c r="C34" s="62">
        <v>140833642</v>
      </c>
      <c r="D34" s="62">
        <v>371712405</v>
      </c>
      <c r="E34" s="62">
        <v>269311243.76000011</v>
      </c>
      <c r="F34" s="28">
        <f t="shared" si="0"/>
        <v>0.72451508246005436</v>
      </c>
    </row>
    <row r="35" spans="2:6" x14ac:dyDescent="0.25">
      <c r="B35" s="14" t="s">
        <v>22</v>
      </c>
      <c r="C35" s="65">
        <v>164709690</v>
      </c>
      <c r="D35" s="65">
        <v>649378511</v>
      </c>
      <c r="E35" s="65">
        <v>332684956.57999963</v>
      </c>
      <c r="F35" s="29">
        <f t="shared" ref="F35:F64" si="2">IF(E35=0,"0%",+E35/D35)</f>
        <v>0.51231285135642501</v>
      </c>
    </row>
    <row r="36" spans="2:6" x14ac:dyDescent="0.25">
      <c r="B36" s="2" t="s">
        <v>3</v>
      </c>
      <c r="C36" s="53">
        <f>SUM(C37:C41)</f>
        <v>0</v>
      </c>
      <c r="D36" s="53">
        <f t="shared" ref="D36:E36" si="3">SUM(D37:D41)</f>
        <v>191806820</v>
      </c>
      <c r="E36" s="53">
        <f t="shared" si="3"/>
        <v>186303602.02000001</v>
      </c>
      <c r="F36" s="20">
        <f t="shared" si="2"/>
        <v>0.97130853855978638</v>
      </c>
    </row>
    <row r="37" spans="2:6" x14ac:dyDescent="0.25">
      <c r="B37" s="13" t="s">
        <v>14</v>
      </c>
      <c r="C37" s="62">
        <v>0</v>
      </c>
      <c r="D37" s="62">
        <v>749100</v>
      </c>
      <c r="E37" s="62">
        <v>749100</v>
      </c>
      <c r="F37" s="46">
        <f t="shared" si="2"/>
        <v>1</v>
      </c>
    </row>
    <row r="38" spans="2:6" x14ac:dyDescent="0.25">
      <c r="B38" s="13" t="s">
        <v>17</v>
      </c>
      <c r="C38" s="62">
        <v>0</v>
      </c>
      <c r="D38" s="62">
        <v>914717</v>
      </c>
      <c r="E38" s="62">
        <v>914717</v>
      </c>
      <c r="F38" s="46">
        <f t="shared" si="2"/>
        <v>1</v>
      </c>
    </row>
    <row r="39" spans="2:6" x14ac:dyDescent="0.25">
      <c r="B39" s="13" t="s">
        <v>18</v>
      </c>
      <c r="C39" s="62">
        <v>0</v>
      </c>
      <c r="D39" s="62">
        <v>1250300</v>
      </c>
      <c r="E39" s="62">
        <v>1250300</v>
      </c>
      <c r="F39" s="46">
        <f t="shared" si="2"/>
        <v>1</v>
      </c>
    </row>
    <row r="40" spans="2:6" x14ac:dyDescent="0.25">
      <c r="B40" s="13" t="s">
        <v>20</v>
      </c>
      <c r="C40" s="62">
        <v>0</v>
      </c>
      <c r="D40" s="62">
        <v>170855833</v>
      </c>
      <c r="E40" s="62">
        <v>165352615.02000001</v>
      </c>
      <c r="F40" s="46">
        <f t="shared" si="2"/>
        <v>0.967790283285207</v>
      </c>
    </row>
    <row r="41" spans="2:6" x14ac:dyDescent="0.25">
      <c r="B41" s="13" t="s">
        <v>22</v>
      </c>
      <c r="C41" s="62">
        <v>0</v>
      </c>
      <c r="D41" s="62">
        <v>18036870</v>
      </c>
      <c r="E41" s="62">
        <v>18036870</v>
      </c>
      <c r="F41" s="28">
        <f t="shared" si="2"/>
        <v>1</v>
      </c>
    </row>
    <row r="42" spans="2:6" x14ac:dyDescent="0.25">
      <c r="B42" s="2" t="s">
        <v>4</v>
      </c>
      <c r="C42" s="53">
        <f>+SUM(C43:C51)</f>
        <v>15028000</v>
      </c>
      <c r="D42" s="53">
        <f>+SUM(D43:D51)</f>
        <v>105605362</v>
      </c>
      <c r="E42" s="53">
        <f>+SUM(E43:E51)</f>
        <v>91651331.760000005</v>
      </c>
      <c r="F42" s="20">
        <f t="shared" si="2"/>
        <v>0.86786627141148387</v>
      </c>
    </row>
    <row r="43" spans="2:6" x14ac:dyDescent="0.25">
      <c r="B43" s="11" t="s">
        <v>14</v>
      </c>
      <c r="C43" s="61">
        <v>777000</v>
      </c>
      <c r="D43" s="61">
        <v>39112463</v>
      </c>
      <c r="E43" s="61">
        <v>34009630.25</v>
      </c>
      <c r="F43" s="27">
        <f t="shared" si="2"/>
        <v>0.86953435404975643</v>
      </c>
    </row>
    <row r="44" spans="2:6" x14ac:dyDescent="0.25">
      <c r="B44" s="13" t="s">
        <v>15</v>
      </c>
      <c r="C44" s="62">
        <v>0</v>
      </c>
      <c r="D44" s="62">
        <v>5659834</v>
      </c>
      <c r="E44" s="62">
        <v>4843340.03</v>
      </c>
      <c r="F44" s="28">
        <f t="shared" si="2"/>
        <v>0.85573888386125818</v>
      </c>
    </row>
    <row r="45" spans="2:6" x14ac:dyDescent="0.25">
      <c r="B45" s="13" t="s">
        <v>16</v>
      </c>
      <c r="C45" s="62">
        <v>0</v>
      </c>
      <c r="D45" s="62">
        <v>865294</v>
      </c>
      <c r="E45" s="62">
        <v>502529.45</v>
      </c>
      <c r="F45" s="28">
        <f t="shared" si="2"/>
        <v>0.58076150996077636</v>
      </c>
    </row>
    <row r="46" spans="2:6" x14ac:dyDescent="0.25">
      <c r="B46" s="13" t="s">
        <v>17</v>
      </c>
      <c r="C46" s="62">
        <v>0</v>
      </c>
      <c r="D46" s="62">
        <v>6737705</v>
      </c>
      <c r="E46" s="62">
        <v>3385485</v>
      </c>
      <c r="F46" s="28">
        <f t="shared" si="2"/>
        <v>0.50246857052957938</v>
      </c>
    </row>
    <row r="47" spans="2:6" x14ac:dyDescent="0.25">
      <c r="B47" s="13" t="s">
        <v>18</v>
      </c>
      <c r="C47" s="62">
        <v>0</v>
      </c>
      <c r="D47" s="62">
        <v>70282</v>
      </c>
      <c r="E47" s="62">
        <v>70113</v>
      </c>
      <c r="F47" s="28">
        <f t="shared" si="2"/>
        <v>0.99759540138299996</v>
      </c>
    </row>
    <row r="48" spans="2:6" x14ac:dyDescent="0.25">
      <c r="B48" s="13" t="s">
        <v>19</v>
      </c>
      <c r="C48" s="62">
        <v>0</v>
      </c>
      <c r="D48" s="62">
        <v>4627921</v>
      </c>
      <c r="E48" s="62">
        <v>4627556</v>
      </c>
      <c r="F48" s="28">
        <f t="shared" si="2"/>
        <v>0.99992113089225165</v>
      </c>
    </row>
    <row r="49" spans="2:6" x14ac:dyDescent="0.25">
      <c r="B49" s="13" t="s">
        <v>23</v>
      </c>
      <c r="C49" s="62">
        <v>0</v>
      </c>
      <c r="D49" s="62">
        <v>32211</v>
      </c>
      <c r="E49" s="62">
        <v>32209.909999999996</v>
      </c>
      <c r="F49" s="28">
        <f t="shared" si="2"/>
        <v>0.99996616062835664</v>
      </c>
    </row>
    <row r="50" spans="2:6" x14ac:dyDescent="0.25">
      <c r="B50" s="13" t="s">
        <v>21</v>
      </c>
      <c r="C50" s="62">
        <v>2830000</v>
      </c>
      <c r="D50" s="62">
        <v>21878140</v>
      </c>
      <c r="E50" s="62">
        <v>18872462.870000001</v>
      </c>
      <c r="F50" s="28">
        <f t="shared" si="2"/>
        <v>0.86261733721422396</v>
      </c>
    </row>
    <row r="51" spans="2:6" x14ac:dyDescent="0.25">
      <c r="B51" s="13" t="s">
        <v>22</v>
      </c>
      <c r="C51" s="62">
        <v>11421000</v>
      </c>
      <c r="D51" s="62">
        <v>26621512</v>
      </c>
      <c r="E51" s="62">
        <v>25308005.250000004</v>
      </c>
      <c r="F51" s="28">
        <f t="shared" si="2"/>
        <v>0.95065994936726372</v>
      </c>
    </row>
    <row r="52" spans="2:6" x14ac:dyDescent="0.25">
      <c r="B52" s="2" t="s">
        <v>5</v>
      </c>
      <c r="C52" s="53">
        <f>+SUM(C53:C64)</f>
        <v>867775375</v>
      </c>
      <c r="D52" s="53">
        <f t="shared" ref="D52:E52" si="4">+SUM(D53:D64)</f>
        <v>330452561</v>
      </c>
      <c r="E52" s="53">
        <f t="shared" si="4"/>
        <v>101585673.97999999</v>
      </c>
      <c r="F52" s="20">
        <f t="shared" si="2"/>
        <v>0.30741378935780134</v>
      </c>
    </row>
    <row r="53" spans="2:6" x14ac:dyDescent="0.25">
      <c r="B53" s="11" t="s">
        <v>14</v>
      </c>
      <c r="C53" s="61">
        <v>28635690</v>
      </c>
      <c r="D53" s="61">
        <v>1503310</v>
      </c>
      <c r="E53" s="61">
        <v>250538.15000000002</v>
      </c>
      <c r="F53" s="27">
        <f t="shared" si="2"/>
        <v>0.1666576753962922</v>
      </c>
    </row>
    <row r="54" spans="2:6" x14ac:dyDescent="0.25">
      <c r="B54" s="13" t="s">
        <v>15</v>
      </c>
      <c r="C54" s="62">
        <v>30990690</v>
      </c>
      <c r="D54" s="62">
        <v>43536105</v>
      </c>
      <c r="E54" s="62">
        <v>11889120.679999996</v>
      </c>
      <c r="F54" s="28">
        <f t="shared" si="2"/>
        <v>0.27308645732088332</v>
      </c>
    </row>
    <row r="55" spans="2:6" x14ac:dyDescent="0.25">
      <c r="B55" s="13" t="s">
        <v>16</v>
      </c>
      <c r="C55" s="62">
        <v>25000000</v>
      </c>
      <c r="D55" s="62">
        <v>9888046</v>
      </c>
      <c r="E55" s="62">
        <v>511124.33</v>
      </c>
      <c r="F55" s="28">
        <f t="shared" si="2"/>
        <v>5.1691135943340072E-2</v>
      </c>
    </row>
    <row r="56" spans="2:6" x14ac:dyDescent="0.25">
      <c r="B56" s="13" t="s">
        <v>17</v>
      </c>
      <c r="C56" s="62">
        <v>25000000</v>
      </c>
      <c r="D56" s="62">
        <v>818716</v>
      </c>
      <c r="E56" s="62">
        <v>46498</v>
      </c>
      <c r="F56" s="28">
        <f t="shared" si="2"/>
        <v>5.679380884213818E-2</v>
      </c>
    </row>
    <row r="57" spans="2:6" x14ac:dyDescent="0.25">
      <c r="B57" s="13" t="s">
        <v>18</v>
      </c>
      <c r="C57" s="62">
        <v>15000000</v>
      </c>
      <c r="D57" s="62">
        <v>5019352</v>
      </c>
      <c r="E57" s="62">
        <v>1711348.34</v>
      </c>
      <c r="F57" s="28">
        <f t="shared" si="2"/>
        <v>0.34095005490748609</v>
      </c>
    </row>
    <row r="58" spans="2:6" x14ac:dyDescent="0.25">
      <c r="B58" s="13" t="s">
        <v>19</v>
      </c>
      <c r="C58" s="62">
        <v>25000000</v>
      </c>
      <c r="D58" s="62">
        <v>11505645</v>
      </c>
      <c r="E58" s="62">
        <v>515960.71</v>
      </c>
      <c r="F58" s="28">
        <f t="shared" si="2"/>
        <v>4.4844136074074947E-2</v>
      </c>
    </row>
    <row r="59" spans="2:6" x14ac:dyDescent="0.25">
      <c r="B59" s="13" t="s">
        <v>20</v>
      </c>
      <c r="C59" s="62">
        <v>0</v>
      </c>
      <c r="D59" s="62">
        <v>13881831</v>
      </c>
      <c r="E59" s="62">
        <v>7385928.3399999999</v>
      </c>
      <c r="F59" s="28">
        <f t="shared" si="2"/>
        <v>0.53205721493079694</v>
      </c>
    </row>
    <row r="60" spans="2:6" x14ac:dyDescent="0.25">
      <c r="B60" s="13" t="s">
        <v>23</v>
      </c>
      <c r="C60" s="62">
        <v>0</v>
      </c>
      <c r="D60" s="62">
        <v>776543</v>
      </c>
      <c r="E60" s="62">
        <v>328203.78999999998</v>
      </c>
      <c r="F60" s="28">
        <f t="shared" si="2"/>
        <v>0.42264728418130093</v>
      </c>
    </row>
    <row r="61" spans="2:6" x14ac:dyDescent="0.25">
      <c r="B61" s="13" t="s">
        <v>24</v>
      </c>
      <c r="C61" s="62">
        <v>0</v>
      </c>
      <c r="D61" s="62">
        <v>538231</v>
      </c>
      <c r="E61" s="62">
        <v>288063.03999999998</v>
      </c>
      <c r="F61" s="28">
        <f t="shared" si="2"/>
        <v>0.53520336063883345</v>
      </c>
    </row>
    <row r="62" spans="2:6" x14ac:dyDescent="0.25">
      <c r="B62" s="13" t="s">
        <v>25</v>
      </c>
      <c r="C62" s="62">
        <v>10000000</v>
      </c>
      <c r="D62" s="62">
        <v>605913</v>
      </c>
      <c r="E62" s="62">
        <v>498006.43999999994</v>
      </c>
      <c r="F62" s="28">
        <f t="shared" si="2"/>
        <v>0.82191080237591851</v>
      </c>
    </row>
    <row r="63" spans="2:6" x14ac:dyDescent="0.25">
      <c r="B63" s="13" t="s">
        <v>21</v>
      </c>
      <c r="C63" s="62">
        <v>0</v>
      </c>
      <c r="D63" s="62">
        <v>20878237</v>
      </c>
      <c r="E63" s="62">
        <v>2764673.67</v>
      </c>
      <c r="F63" s="28">
        <f t="shared" si="2"/>
        <v>0.13241892359014795</v>
      </c>
    </row>
    <row r="64" spans="2:6" x14ac:dyDescent="0.25">
      <c r="B64" s="13" t="s">
        <v>22</v>
      </c>
      <c r="C64" s="62">
        <v>708148995</v>
      </c>
      <c r="D64" s="62">
        <v>221500632</v>
      </c>
      <c r="E64" s="62">
        <v>75396208.489999995</v>
      </c>
      <c r="F64" s="28">
        <f t="shared" si="2"/>
        <v>0.34038823189452566</v>
      </c>
    </row>
    <row r="65" spans="2:6" x14ac:dyDescent="0.25">
      <c r="B65" s="4" t="s">
        <v>8</v>
      </c>
      <c r="C65" s="58">
        <f>+C52+C42+C36+C23+C19+C6</f>
        <v>3462390947</v>
      </c>
      <c r="D65" s="58">
        <f>+D52+D42+D36+D23+D19+D6</f>
        <v>4723080010</v>
      </c>
      <c r="E65" s="58">
        <f>+E52+E42+E36+E23+E19+E6</f>
        <v>3468991947.0199995</v>
      </c>
      <c r="F65" s="7">
        <f t="shared" ref="F65" si="5">E65/D65</f>
        <v>0.73447664229173193</v>
      </c>
    </row>
    <row r="66" spans="2:6" x14ac:dyDescent="0.25">
      <c r="B66" s="1" t="s">
        <v>27</v>
      </c>
      <c r="C66" s="68"/>
      <c r="D66" s="68"/>
      <c r="E66" s="68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6"/>
  <sheetViews>
    <sheetView showGridLines="0" zoomScaleNormal="100" workbookViewId="0"/>
  </sheetViews>
  <sheetFormatPr baseColWidth="10" defaultRowHeight="15" x14ac:dyDescent="0.25"/>
  <cols>
    <col min="2" max="2" width="71.5703125" customWidth="1"/>
    <col min="3" max="3" width="11.5703125" style="66" bestFit="1" customWidth="1"/>
    <col min="4" max="4" width="12.28515625" style="66" bestFit="1" customWidth="1"/>
    <col min="5" max="5" width="14.7109375" style="66" customWidth="1"/>
    <col min="6" max="6" width="11.85546875" bestFit="1" customWidth="1"/>
  </cols>
  <sheetData>
    <row r="2" spans="2:6" ht="52.5" customHeight="1" x14ac:dyDescent="0.25">
      <c r="B2" s="69" t="s">
        <v>30</v>
      </c>
      <c r="C2" s="69"/>
      <c r="D2" s="69"/>
      <c r="E2" s="69"/>
      <c r="F2" s="69"/>
    </row>
    <row r="5" spans="2:6" ht="38.25" x14ac:dyDescent="0.25">
      <c r="B5" s="8" t="s">
        <v>9</v>
      </c>
      <c r="C5" s="60" t="s">
        <v>6</v>
      </c>
      <c r="D5" s="60" t="s">
        <v>7</v>
      </c>
      <c r="E5" s="52" t="s">
        <v>26</v>
      </c>
      <c r="F5" s="10" t="s">
        <v>10</v>
      </c>
    </row>
    <row r="6" spans="2:6" x14ac:dyDescent="0.25">
      <c r="B6" s="2" t="s">
        <v>0</v>
      </c>
      <c r="C6" s="53">
        <f>SUM(C7:C11)</f>
        <v>200000</v>
      </c>
      <c r="D6" s="53">
        <f t="shared" ref="D6:E6" si="0">SUM(D7:D11)</f>
        <v>1964730</v>
      </c>
      <c r="E6" s="53">
        <f t="shared" si="0"/>
        <v>867472.6</v>
      </c>
      <c r="F6" s="20">
        <f t="shared" ref="F6:F12" si="1">IF(E6=0,"0.0%",E6/D6)</f>
        <v>0.44152255017228831</v>
      </c>
    </row>
    <row r="7" spans="2:6" x14ac:dyDescent="0.25">
      <c r="B7" s="30" t="s">
        <v>14</v>
      </c>
      <c r="C7" s="61">
        <v>0</v>
      </c>
      <c r="D7" s="61">
        <v>42485</v>
      </c>
      <c r="E7" s="61">
        <v>0</v>
      </c>
      <c r="F7" s="42" t="str">
        <f t="shared" si="1"/>
        <v>0.0%</v>
      </c>
    </row>
    <row r="8" spans="2:6" x14ac:dyDescent="0.25">
      <c r="B8" s="41" t="s">
        <v>15</v>
      </c>
      <c r="C8" s="67">
        <v>0</v>
      </c>
      <c r="D8" s="67">
        <v>212597</v>
      </c>
      <c r="E8" s="67">
        <v>60016</v>
      </c>
      <c r="F8" s="43">
        <f t="shared" si="1"/>
        <v>0.28229937393284005</v>
      </c>
    </row>
    <row r="9" spans="2:6" x14ac:dyDescent="0.25">
      <c r="B9" s="34" t="s">
        <v>23</v>
      </c>
      <c r="C9" s="62">
        <v>0</v>
      </c>
      <c r="D9" s="62">
        <v>650000</v>
      </c>
      <c r="E9" s="62">
        <v>367374</v>
      </c>
      <c r="F9" s="43">
        <f t="shared" si="1"/>
        <v>0.56519076923076927</v>
      </c>
    </row>
    <row r="10" spans="2:6" x14ac:dyDescent="0.25">
      <c r="B10" s="34" t="s">
        <v>21</v>
      </c>
      <c r="C10" s="62">
        <v>0</v>
      </c>
      <c r="D10" s="62">
        <v>0</v>
      </c>
      <c r="E10" s="62">
        <v>0</v>
      </c>
      <c r="F10" s="43" t="str">
        <f t="shared" si="1"/>
        <v>0.0%</v>
      </c>
    </row>
    <row r="11" spans="2:6" x14ac:dyDescent="0.25">
      <c r="B11" s="35" t="s">
        <v>22</v>
      </c>
      <c r="C11" s="65">
        <v>200000</v>
      </c>
      <c r="D11" s="65">
        <v>1059648</v>
      </c>
      <c r="E11" s="65">
        <v>440082.6</v>
      </c>
      <c r="F11" s="44">
        <f t="shared" si="1"/>
        <v>0.4153101784743613</v>
      </c>
    </row>
    <row r="12" spans="2:6" x14ac:dyDescent="0.25">
      <c r="B12" s="2" t="s">
        <v>1</v>
      </c>
      <c r="C12" s="53">
        <f>SUM(C13:C14)</f>
        <v>850000</v>
      </c>
      <c r="D12" s="53">
        <f t="shared" ref="D12:E12" si="2">SUM(D13:D14)</f>
        <v>850000</v>
      </c>
      <c r="E12" s="53">
        <f t="shared" si="2"/>
        <v>310080</v>
      </c>
      <c r="F12" s="20">
        <f t="shared" si="1"/>
        <v>0.36480000000000001</v>
      </c>
    </row>
    <row r="13" spans="2:6" x14ac:dyDescent="0.25">
      <c r="B13" s="30" t="s">
        <v>21</v>
      </c>
      <c r="C13" s="61">
        <v>850000</v>
      </c>
      <c r="D13" s="61">
        <v>0</v>
      </c>
      <c r="E13" s="61">
        <v>0</v>
      </c>
      <c r="F13" s="42" t="str">
        <f>IF(E13=0,"0.0%",E13/D13)</f>
        <v>0.0%</v>
      </c>
    </row>
    <row r="14" spans="2:6" x14ac:dyDescent="0.25">
      <c r="B14" s="35" t="s">
        <v>22</v>
      </c>
      <c r="C14" s="65">
        <v>0</v>
      </c>
      <c r="D14" s="65">
        <v>850000</v>
      </c>
      <c r="E14" s="65">
        <v>310080</v>
      </c>
      <c r="F14" s="44">
        <f t="shared" ref="F14:F45" si="3">IF(E14=0,"0.0%",E14/D14)</f>
        <v>0.36480000000000001</v>
      </c>
    </row>
    <row r="15" spans="2:6" x14ac:dyDescent="0.25">
      <c r="B15" s="2" t="s">
        <v>2</v>
      </c>
      <c r="C15" s="53">
        <f>+SUM(C16:C27)</f>
        <v>60526363</v>
      </c>
      <c r="D15" s="53">
        <f t="shared" ref="D15:E15" si="4">+SUM(D16:D27)</f>
        <v>264420036</v>
      </c>
      <c r="E15" s="53">
        <f t="shared" si="4"/>
        <v>155035761.98999998</v>
      </c>
      <c r="F15" s="20">
        <f t="shared" si="3"/>
        <v>0.58632380637751669</v>
      </c>
    </row>
    <row r="16" spans="2:6" x14ac:dyDescent="0.25">
      <c r="B16" s="11" t="s">
        <v>14</v>
      </c>
      <c r="C16" s="61">
        <v>6360</v>
      </c>
      <c r="D16" s="61">
        <v>2982670</v>
      </c>
      <c r="E16" s="61">
        <v>1165027.5999999996</v>
      </c>
      <c r="F16" s="42">
        <f t="shared" si="3"/>
        <v>0.39059889293820627</v>
      </c>
    </row>
    <row r="17" spans="2:6" x14ac:dyDescent="0.25">
      <c r="B17" s="13" t="s">
        <v>15</v>
      </c>
      <c r="C17" s="62">
        <v>7950</v>
      </c>
      <c r="D17" s="62">
        <v>6231300</v>
      </c>
      <c r="E17" s="62">
        <v>1918148.38</v>
      </c>
      <c r="F17" s="43">
        <f t="shared" si="3"/>
        <v>0.30782475245935836</v>
      </c>
    </row>
    <row r="18" spans="2:6" x14ac:dyDescent="0.25">
      <c r="B18" s="13" t="s">
        <v>16</v>
      </c>
      <c r="C18" s="62">
        <v>4770</v>
      </c>
      <c r="D18" s="62">
        <v>5616746</v>
      </c>
      <c r="E18" s="62">
        <v>4465052.3600000003</v>
      </c>
      <c r="F18" s="43">
        <f t="shared" si="3"/>
        <v>0.79495358344493416</v>
      </c>
    </row>
    <row r="19" spans="2:6" x14ac:dyDescent="0.25">
      <c r="B19" s="13" t="s">
        <v>17</v>
      </c>
      <c r="C19" s="62">
        <v>6360</v>
      </c>
      <c r="D19" s="62">
        <v>2790083</v>
      </c>
      <c r="E19" s="62">
        <v>483369.45</v>
      </c>
      <c r="F19" s="43">
        <f t="shared" si="3"/>
        <v>0.17324554502500464</v>
      </c>
    </row>
    <row r="20" spans="2:6" x14ac:dyDescent="0.25">
      <c r="B20" s="13" t="s">
        <v>18</v>
      </c>
      <c r="C20" s="62">
        <v>4770</v>
      </c>
      <c r="D20" s="62">
        <v>2926593</v>
      </c>
      <c r="E20" s="62">
        <v>711312.65999999992</v>
      </c>
      <c r="F20" s="43">
        <f t="shared" si="3"/>
        <v>0.24305144582796442</v>
      </c>
    </row>
    <row r="21" spans="2:6" x14ac:dyDescent="0.25">
      <c r="B21" s="13" t="s">
        <v>19</v>
      </c>
      <c r="C21" s="62">
        <v>4770</v>
      </c>
      <c r="D21" s="62">
        <v>1208800</v>
      </c>
      <c r="E21" s="62">
        <v>738584.36</v>
      </c>
      <c r="F21" s="43">
        <f t="shared" si="3"/>
        <v>0.61100625413633358</v>
      </c>
    </row>
    <row r="22" spans="2:6" x14ac:dyDescent="0.25">
      <c r="B22" s="13" t="s">
        <v>20</v>
      </c>
      <c r="C22" s="62">
        <v>5830</v>
      </c>
      <c r="D22" s="62">
        <v>695980</v>
      </c>
      <c r="E22" s="62">
        <v>14850</v>
      </c>
      <c r="F22" s="43">
        <f t="shared" si="3"/>
        <v>2.1336820023563897E-2</v>
      </c>
    </row>
    <row r="23" spans="2:6" x14ac:dyDescent="0.25">
      <c r="B23" s="13" t="s">
        <v>23</v>
      </c>
      <c r="C23" s="62">
        <v>0</v>
      </c>
      <c r="D23" s="62">
        <v>1168199</v>
      </c>
      <c r="E23" s="62">
        <v>291533.71999999997</v>
      </c>
      <c r="F23" s="43">
        <f t="shared" si="3"/>
        <v>0.24955826875386811</v>
      </c>
    </row>
    <row r="24" spans="2:6" x14ac:dyDescent="0.25">
      <c r="B24" s="13" t="s">
        <v>24</v>
      </c>
      <c r="C24" s="62">
        <v>1590</v>
      </c>
      <c r="D24" s="62">
        <v>699376</v>
      </c>
      <c r="E24" s="62">
        <v>453380.3</v>
      </c>
      <c r="F24" s="43">
        <f t="shared" si="3"/>
        <v>0.64826402392990323</v>
      </c>
    </row>
    <row r="25" spans="2:6" x14ac:dyDescent="0.25">
      <c r="B25" s="13" t="s">
        <v>25</v>
      </c>
      <c r="C25" s="62">
        <v>3180</v>
      </c>
      <c r="D25" s="62">
        <v>147261</v>
      </c>
      <c r="E25" s="62">
        <v>55329.17</v>
      </c>
      <c r="F25" s="43">
        <f t="shared" si="3"/>
        <v>0.37572181365059315</v>
      </c>
    </row>
    <row r="26" spans="2:6" x14ac:dyDescent="0.25">
      <c r="B26" s="13" t="s">
        <v>21</v>
      </c>
      <c r="C26" s="62">
        <v>14832993</v>
      </c>
      <c r="D26" s="62">
        <v>77346158</v>
      </c>
      <c r="E26" s="62">
        <v>46797965.659999967</v>
      </c>
      <c r="F26" s="43">
        <f t="shared" si="3"/>
        <v>0.60504576917705422</v>
      </c>
    </row>
    <row r="27" spans="2:6" x14ac:dyDescent="0.25">
      <c r="B27" s="14" t="s">
        <v>22</v>
      </c>
      <c r="C27" s="65">
        <v>45647790</v>
      </c>
      <c r="D27" s="65">
        <v>162606870</v>
      </c>
      <c r="E27" s="65">
        <v>97941208.330000013</v>
      </c>
      <c r="F27" s="44">
        <f t="shared" si="3"/>
        <v>0.60231900614039258</v>
      </c>
    </row>
    <row r="28" spans="2:6" hidden="1" x14ac:dyDescent="0.25">
      <c r="B28" s="2" t="s">
        <v>3</v>
      </c>
      <c r="C28" s="53">
        <f>+C29</f>
        <v>0</v>
      </c>
      <c r="D28" s="53">
        <f t="shared" ref="D28:E28" si="5">+D29</f>
        <v>0</v>
      </c>
      <c r="E28" s="53">
        <f t="shared" si="5"/>
        <v>0</v>
      </c>
      <c r="F28" s="20" t="str">
        <f t="shared" si="3"/>
        <v>0.0%</v>
      </c>
    </row>
    <row r="29" spans="2:6" hidden="1" x14ac:dyDescent="0.25">
      <c r="B29" s="11"/>
      <c r="C29" s="61"/>
      <c r="D29" s="61"/>
      <c r="E29" s="61"/>
      <c r="F29" s="42" t="str">
        <f t="shared" si="3"/>
        <v>0.0%</v>
      </c>
    </row>
    <row r="30" spans="2:6" x14ac:dyDescent="0.25">
      <c r="B30" s="2" t="s">
        <v>4</v>
      </c>
      <c r="C30" s="53">
        <f>+SUM(C31:C32)</f>
        <v>2908783</v>
      </c>
      <c r="D30" s="53">
        <f>+SUM(D31:D32)</f>
        <v>2687987</v>
      </c>
      <c r="E30" s="53">
        <f>+SUM(E31:E32)</f>
        <v>1530478.3900000004</v>
      </c>
      <c r="F30" s="20">
        <f t="shared" si="3"/>
        <v>0.56937715472582284</v>
      </c>
    </row>
    <row r="31" spans="2:6" x14ac:dyDescent="0.25">
      <c r="B31" s="11" t="s">
        <v>21</v>
      </c>
      <c r="C31" s="61">
        <v>2615453</v>
      </c>
      <c r="D31" s="61">
        <v>2542319</v>
      </c>
      <c r="E31" s="61">
        <v>1417999.3400000003</v>
      </c>
      <c r="F31" s="42">
        <f t="shared" si="3"/>
        <v>0.55775822782270845</v>
      </c>
    </row>
    <row r="32" spans="2:6" x14ac:dyDescent="0.25">
      <c r="B32" s="33" t="s">
        <v>22</v>
      </c>
      <c r="C32" s="67">
        <v>293330</v>
      </c>
      <c r="D32" s="67">
        <v>145668</v>
      </c>
      <c r="E32" s="67">
        <v>112479.05</v>
      </c>
      <c r="F32" s="43">
        <f t="shared" si="3"/>
        <v>0.77216032347530006</v>
      </c>
    </row>
    <row r="33" spans="2:6" x14ac:dyDescent="0.25">
      <c r="B33" s="2" t="s">
        <v>5</v>
      </c>
      <c r="C33" s="53">
        <f>+SUM(C34:C44)</f>
        <v>3283023</v>
      </c>
      <c r="D33" s="53">
        <f>+SUM(D34:D44)</f>
        <v>18946799</v>
      </c>
      <c r="E33" s="53">
        <f>+SUM(E34:E44)</f>
        <v>5178340.51</v>
      </c>
      <c r="F33" s="20">
        <f t="shared" si="3"/>
        <v>0.27330951840466561</v>
      </c>
    </row>
    <row r="34" spans="2:6" x14ac:dyDescent="0.25">
      <c r="B34" s="11" t="s">
        <v>14</v>
      </c>
      <c r="C34" s="61">
        <v>0</v>
      </c>
      <c r="D34" s="61">
        <v>320</v>
      </c>
      <c r="E34" s="61">
        <v>320</v>
      </c>
      <c r="F34" s="42">
        <f t="shared" si="3"/>
        <v>1</v>
      </c>
    </row>
    <row r="35" spans="2:6" x14ac:dyDescent="0.25">
      <c r="B35" s="33" t="s">
        <v>15</v>
      </c>
      <c r="C35" s="67">
        <v>0</v>
      </c>
      <c r="D35" s="67">
        <v>136478</v>
      </c>
      <c r="E35" s="67">
        <v>50921</v>
      </c>
      <c r="F35" s="43">
        <f t="shared" si="3"/>
        <v>0.37310775363062176</v>
      </c>
    </row>
    <row r="36" spans="2:6" x14ac:dyDescent="0.25">
      <c r="B36" s="33" t="s">
        <v>16</v>
      </c>
      <c r="C36" s="67">
        <v>0</v>
      </c>
      <c r="D36" s="67">
        <v>7390</v>
      </c>
      <c r="E36" s="67">
        <v>6504</v>
      </c>
      <c r="F36" s="43">
        <f t="shared" si="3"/>
        <v>0.88010825439783491</v>
      </c>
    </row>
    <row r="37" spans="2:6" x14ac:dyDescent="0.25">
      <c r="B37" s="33" t="s">
        <v>18</v>
      </c>
      <c r="C37" s="67">
        <v>0</v>
      </c>
      <c r="D37" s="67">
        <v>13800</v>
      </c>
      <c r="E37" s="67">
        <v>13800</v>
      </c>
      <c r="F37" s="43">
        <f t="shared" si="3"/>
        <v>1</v>
      </c>
    </row>
    <row r="38" spans="2:6" x14ac:dyDescent="0.25">
      <c r="B38" s="33" t="s">
        <v>19</v>
      </c>
      <c r="C38" s="67">
        <v>0</v>
      </c>
      <c r="D38" s="67">
        <v>32250</v>
      </c>
      <c r="E38" s="67">
        <v>32250</v>
      </c>
      <c r="F38" s="43">
        <f t="shared" si="3"/>
        <v>1</v>
      </c>
    </row>
    <row r="39" spans="2:6" x14ac:dyDescent="0.25">
      <c r="B39" s="33" t="s">
        <v>20</v>
      </c>
      <c r="C39" s="67">
        <v>0</v>
      </c>
      <c r="D39" s="67">
        <v>27165</v>
      </c>
      <c r="E39" s="67">
        <v>3256</v>
      </c>
      <c r="F39" s="43">
        <f t="shared" ref="F39" si="6">IF(E39=0,"0.0%",E39/D39)</f>
        <v>0.11986011411743051</v>
      </c>
    </row>
    <row r="40" spans="2:6" x14ac:dyDescent="0.25">
      <c r="B40" s="33" t="s">
        <v>23</v>
      </c>
      <c r="C40" s="67">
        <v>0</v>
      </c>
      <c r="D40" s="67">
        <v>329570</v>
      </c>
      <c r="E40" s="67">
        <v>77470</v>
      </c>
      <c r="F40" s="43">
        <f t="shared" si="3"/>
        <v>0.23506387110477289</v>
      </c>
    </row>
    <row r="41" spans="2:6" x14ac:dyDescent="0.25">
      <c r="B41" s="33" t="s">
        <v>24</v>
      </c>
      <c r="C41" s="67">
        <v>0</v>
      </c>
      <c r="D41" s="67">
        <v>9385</v>
      </c>
      <c r="E41" s="67">
        <v>9206.35</v>
      </c>
      <c r="F41" s="43">
        <f t="shared" si="3"/>
        <v>0.98096430474160901</v>
      </c>
    </row>
    <row r="42" spans="2:6" x14ac:dyDescent="0.25">
      <c r="B42" s="33" t="s">
        <v>25</v>
      </c>
      <c r="C42" s="67">
        <v>0</v>
      </c>
      <c r="D42" s="67">
        <v>3990</v>
      </c>
      <c r="E42" s="67">
        <v>3409.05</v>
      </c>
      <c r="F42" s="43">
        <f t="shared" si="3"/>
        <v>0.8543984962406016</v>
      </c>
    </row>
    <row r="43" spans="2:6" x14ac:dyDescent="0.25">
      <c r="B43" s="13" t="s">
        <v>21</v>
      </c>
      <c r="C43" s="62">
        <v>3010683</v>
      </c>
      <c r="D43" s="62">
        <v>7086267</v>
      </c>
      <c r="E43" s="62">
        <v>1774688.8499999999</v>
      </c>
      <c r="F43" s="43">
        <f t="shared" si="3"/>
        <v>0.25044058458423873</v>
      </c>
    </row>
    <row r="44" spans="2:6" x14ac:dyDescent="0.25">
      <c r="B44" s="13" t="s">
        <v>22</v>
      </c>
      <c r="C44" s="62">
        <v>272340</v>
      </c>
      <c r="D44" s="62">
        <v>11300184</v>
      </c>
      <c r="E44" s="62">
        <v>3206515.2600000002</v>
      </c>
      <c r="F44" s="43">
        <f t="shared" si="3"/>
        <v>0.28375779190852118</v>
      </c>
    </row>
    <row r="45" spans="2:6" x14ac:dyDescent="0.25">
      <c r="B45" s="4" t="s">
        <v>8</v>
      </c>
      <c r="C45" s="58">
        <f>+C33+C30+C28+C15+C12+C6</f>
        <v>67768169</v>
      </c>
      <c r="D45" s="58">
        <f>+D33+D30+D28+D15+D12+D6</f>
        <v>288869552</v>
      </c>
      <c r="E45" s="58">
        <f>+E33+E30+E28+E15+E12+E6</f>
        <v>162922133.48999998</v>
      </c>
      <c r="F45" s="24">
        <f t="shared" si="3"/>
        <v>0.56399898280037486</v>
      </c>
    </row>
    <row r="46" spans="2:6" x14ac:dyDescent="0.25">
      <c r="B46" s="1" t="s">
        <v>27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Normal="100" workbookViewId="0"/>
  </sheetViews>
  <sheetFormatPr baseColWidth="10" defaultRowHeight="15" x14ac:dyDescent="0.25"/>
  <cols>
    <col min="2" max="2" width="68.140625" customWidth="1"/>
    <col min="3" max="4" width="12.7109375" style="66" bestFit="1" customWidth="1"/>
    <col min="5" max="5" width="14.7109375" style="66" customWidth="1"/>
  </cols>
  <sheetData>
    <row r="2" spans="2:6" ht="70.5" customHeight="1" x14ac:dyDescent="0.25">
      <c r="B2" s="69" t="s">
        <v>31</v>
      </c>
      <c r="C2" s="69"/>
      <c r="D2" s="69"/>
      <c r="E2" s="69"/>
      <c r="F2" s="69"/>
    </row>
    <row r="5" spans="2:6" ht="38.25" x14ac:dyDescent="0.25">
      <c r="B5" s="8" t="s">
        <v>9</v>
      </c>
      <c r="C5" s="60" t="s">
        <v>6</v>
      </c>
      <c r="D5" s="60" t="s">
        <v>7</v>
      </c>
      <c r="E5" s="52" t="s">
        <v>26</v>
      </c>
      <c r="F5" s="10" t="s">
        <v>10</v>
      </c>
    </row>
    <row r="6" spans="2:6" hidden="1" x14ac:dyDescent="0.25">
      <c r="B6" s="2" t="s">
        <v>3</v>
      </c>
      <c r="C6" s="53">
        <f>+C7</f>
        <v>0</v>
      </c>
      <c r="D6" s="53">
        <f t="shared" ref="D6:E6" si="0">+D7</f>
        <v>0</v>
      </c>
      <c r="E6" s="53">
        <f t="shared" si="0"/>
        <v>0</v>
      </c>
      <c r="F6" s="6" t="e">
        <f>E6/D6</f>
        <v>#DIV/0!</v>
      </c>
    </row>
    <row r="7" spans="2:6" hidden="1" x14ac:dyDescent="0.25">
      <c r="B7" s="11"/>
      <c r="C7" s="61"/>
      <c r="D7" s="61"/>
      <c r="E7" s="61"/>
      <c r="F7" s="31" t="e">
        <f>E7/D7</f>
        <v>#DIV/0!</v>
      </c>
    </row>
    <row r="8" spans="2:6" x14ac:dyDescent="0.25">
      <c r="B8" s="2" t="s">
        <v>5</v>
      </c>
      <c r="C8" s="53">
        <f>+SUM(C9:C9)</f>
        <v>0</v>
      </c>
      <c r="D8" s="53">
        <f>+SUM(D9:D9)</f>
        <v>3166225</v>
      </c>
      <c r="E8" s="53">
        <f>+SUM(E9:E9)</f>
        <v>2331474.02</v>
      </c>
      <c r="F8" s="20">
        <f t="shared" ref="F8:F10" si="1">IF(E8=0,"0.0%",E8/D8)</f>
        <v>0.73635765619941729</v>
      </c>
    </row>
    <row r="9" spans="2:6" x14ac:dyDescent="0.25">
      <c r="B9" s="11" t="s">
        <v>22</v>
      </c>
      <c r="C9" s="61">
        <v>0</v>
      </c>
      <c r="D9" s="61">
        <v>3166225</v>
      </c>
      <c r="E9" s="61">
        <v>2331474.02</v>
      </c>
      <c r="F9" s="45">
        <f t="shared" si="1"/>
        <v>0.73635765619941729</v>
      </c>
    </row>
    <row r="10" spans="2:6" x14ac:dyDescent="0.25">
      <c r="B10" s="4" t="s">
        <v>8</v>
      </c>
      <c r="C10" s="58">
        <f>+C8+C6</f>
        <v>0</v>
      </c>
      <c r="D10" s="58">
        <f t="shared" ref="D10:E10" si="2">+D8+D6</f>
        <v>3166225</v>
      </c>
      <c r="E10" s="58">
        <f t="shared" si="2"/>
        <v>2331474.02</v>
      </c>
      <c r="F10" s="24">
        <f t="shared" si="1"/>
        <v>0.73635765619941729</v>
      </c>
    </row>
    <row r="11" spans="2:6" x14ac:dyDescent="0.25">
      <c r="B11" s="1" t="s">
        <v>27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showGridLines="0" zoomScaleNormal="100" workbookViewId="0">
      <selection activeCell="B21" sqref="B21"/>
    </sheetView>
  </sheetViews>
  <sheetFormatPr baseColWidth="10" defaultRowHeight="15" x14ac:dyDescent="0.25"/>
  <cols>
    <col min="2" max="2" width="85.28515625" bestFit="1" customWidth="1"/>
    <col min="3" max="3" width="11.5703125" style="66" bestFit="1" customWidth="1"/>
    <col min="4" max="4" width="12.28515625" style="66" bestFit="1" customWidth="1"/>
    <col min="5" max="5" width="14.7109375" style="66" customWidth="1"/>
  </cols>
  <sheetData>
    <row r="2" spans="2:6" ht="60" customHeight="1" x14ac:dyDescent="0.25">
      <c r="B2" s="69" t="s">
        <v>32</v>
      </c>
      <c r="C2" s="69"/>
      <c r="D2" s="69"/>
      <c r="E2" s="69"/>
      <c r="F2" s="69"/>
    </row>
    <row r="5" spans="2:6" ht="38.25" x14ac:dyDescent="0.25">
      <c r="B5" s="8" t="s">
        <v>9</v>
      </c>
      <c r="C5" s="60" t="s">
        <v>6</v>
      </c>
      <c r="D5" s="60" t="s">
        <v>7</v>
      </c>
      <c r="E5" s="52" t="s">
        <v>26</v>
      </c>
      <c r="F5" s="10" t="s">
        <v>10</v>
      </c>
    </row>
    <row r="6" spans="2:6" x14ac:dyDescent="0.25">
      <c r="B6" s="2" t="s">
        <v>0</v>
      </c>
      <c r="C6" s="53">
        <f t="shared" ref="C6:D6" si="0">+C7</f>
        <v>0</v>
      </c>
      <c r="D6" s="53">
        <f t="shared" si="0"/>
        <v>849936</v>
      </c>
      <c r="E6" s="53">
        <f>+E7</f>
        <v>0</v>
      </c>
      <c r="F6" s="20" t="str">
        <f t="shared" ref="F6:F33" si="1">IF(E6=0,"0.0%",E6/D6)</f>
        <v>0.0%</v>
      </c>
    </row>
    <row r="7" spans="2:6" x14ac:dyDescent="0.25">
      <c r="B7" s="19" t="s">
        <v>22</v>
      </c>
      <c r="C7" s="61">
        <v>0</v>
      </c>
      <c r="D7" s="61">
        <v>849936</v>
      </c>
      <c r="E7" s="61">
        <v>0</v>
      </c>
      <c r="F7" s="42" t="str">
        <f t="shared" si="1"/>
        <v>0.0%</v>
      </c>
    </row>
    <row r="8" spans="2:6" x14ac:dyDescent="0.25">
      <c r="B8" s="2" t="s">
        <v>2</v>
      </c>
      <c r="C8" s="53">
        <f>SUM(C9:C19)</f>
        <v>0</v>
      </c>
      <c r="D8" s="53">
        <f>SUM(D9:D19)</f>
        <v>417844487</v>
      </c>
      <c r="E8" s="53">
        <f>SUM(E9:E19)</f>
        <v>264501461.04999998</v>
      </c>
      <c r="F8" s="20">
        <f t="shared" si="1"/>
        <v>0.63301412195011197</v>
      </c>
    </row>
    <row r="9" spans="2:6" x14ac:dyDescent="0.25">
      <c r="B9" s="36" t="s">
        <v>14</v>
      </c>
      <c r="C9" s="62">
        <v>0</v>
      </c>
      <c r="D9" s="62">
        <v>17486789</v>
      </c>
      <c r="E9" s="62">
        <v>6309258.3999999985</v>
      </c>
      <c r="F9" s="43">
        <f t="shared" si="1"/>
        <v>0.36080142557904704</v>
      </c>
    </row>
    <row r="10" spans="2:6" x14ac:dyDescent="0.25">
      <c r="B10" s="36" t="s">
        <v>15</v>
      </c>
      <c r="C10" s="62">
        <v>0</v>
      </c>
      <c r="D10" s="62">
        <v>56179589</v>
      </c>
      <c r="E10" s="62">
        <v>38838143.040000007</v>
      </c>
      <c r="F10" s="43">
        <f t="shared" si="1"/>
        <v>0.6913212383949624</v>
      </c>
    </row>
    <row r="11" spans="2:6" x14ac:dyDescent="0.25">
      <c r="B11" s="36" t="s">
        <v>16</v>
      </c>
      <c r="C11" s="62">
        <v>0</v>
      </c>
      <c r="D11" s="62">
        <v>12394925</v>
      </c>
      <c r="E11" s="62">
        <v>8010583.8899999978</v>
      </c>
      <c r="F11" s="43">
        <f t="shared" si="1"/>
        <v>0.64627933529246828</v>
      </c>
    </row>
    <row r="12" spans="2:6" x14ac:dyDescent="0.25">
      <c r="B12" s="36" t="s">
        <v>17</v>
      </c>
      <c r="C12" s="62">
        <v>0</v>
      </c>
      <c r="D12" s="62">
        <v>186260</v>
      </c>
      <c r="E12" s="62">
        <v>84639.989999999991</v>
      </c>
      <c r="F12" s="43">
        <f t="shared" si="1"/>
        <v>0.45441850102007941</v>
      </c>
    </row>
    <row r="13" spans="2:6" x14ac:dyDescent="0.25">
      <c r="B13" s="36" t="s">
        <v>18</v>
      </c>
      <c r="C13" s="62">
        <v>0</v>
      </c>
      <c r="D13" s="62">
        <v>5920483</v>
      </c>
      <c r="E13" s="62">
        <v>2678924.5999999996</v>
      </c>
      <c r="F13" s="43">
        <f t="shared" si="1"/>
        <v>0.45248413009546679</v>
      </c>
    </row>
    <row r="14" spans="2:6" x14ac:dyDescent="0.25">
      <c r="B14" s="36" t="s">
        <v>19</v>
      </c>
      <c r="C14" s="62">
        <v>0</v>
      </c>
      <c r="D14" s="62">
        <v>8628357</v>
      </c>
      <c r="E14" s="62">
        <v>3859264</v>
      </c>
      <c r="F14" s="43">
        <f t="shared" si="1"/>
        <v>0.44727681063729746</v>
      </c>
    </row>
    <row r="15" spans="2:6" x14ac:dyDescent="0.25">
      <c r="B15" s="36" t="s">
        <v>23</v>
      </c>
      <c r="C15" s="62">
        <v>0</v>
      </c>
      <c r="D15" s="62">
        <v>436192</v>
      </c>
      <c r="E15" s="62">
        <v>329023.68</v>
      </c>
      <c r="F15" s="43">
        <f t="shared" si="1"/>
        <v>0.7543092949893625</v>
      </c>
    </row>
    <row r="16" spans="2:6" x14ac:dyDescent="0.25">
      <c r="B16" s="36" t="s">
        <v>24</v>
      </c>
      <c r="C16" s="62">
        <v>0</v>
      </c>
      <c r="D16" s="62">
        <v>1516739</v>
      </c>
      <c r="E16" s="62">
        <v>1213602.69</v>
      </c>
      <c r="F16" s="43">
        <f t="shared" si="1"/>
        <v>0.80013943730595705</v>
      </c>
    </row>
    <row r="17" spans="2:6" x14ac:dyDescent="0.25">
      <c r="B17" s="36" t="s">
        <v>25</v>
      </c>
      <c r="C17" s="62">
        <v>0</v>
      </c>
      <c r="D17" s="62">
        <v>7808953</v>
      </c>
      <c r="E17" s="62">
        <v>3485063.4699999997</v>
      </c>
      <c r="F17" s="43">
        <f t="shared" si="1"/>
        <v>0.44629074729992607</v>
      </c>
    </row>
    <row r="18" spans="2:6" x14ac:dyDescent="0.25">
      <c r="B18" s="36" t="s">
        <v>21</v>
      </c>
      <c r="C18" s="62">
        <v>0</v>
      </c>
      <c r="D18" s="62">
        <v>3551180</v>
      </c>
      <c r="E18" s="62">
        <v>2504077.1399999997</v>
      </c>
      <c r="F18" s="43">
        <f t="shared" si="1"/>
        <v>0.7051394578703416</v>
      </c>
    </row>
    <row r="19" spans="2:6" x14ac:dyDescent="0.25">
      <c r="B19" s="36" t="s">
        <v>22</v>
      </c>
      <c r="C19" s="62">
        <v>0</v>
      </c>
      <c r="D19" s="62">
        <v>303735020</v>
      </c>
      <c r="E19" s="62">
        <v>197188880.14999998</v>
      </c>
      <c r="F19" s="43">
        <f t="shared" si="1"/>
        <v>0.64921351561634211</v>
      </c>
    </row>
    <row r="20" spans="2:6" x14ac:dyDescent="0.25">
      <c r="B20" s="2" t="s">
        <v>3</v>
      </c>
      <c r="C20" s="53">
        <f>+C21</f>
        <v>0</v>
      </c>
      <c r="D20" s="53">
        <f t="shared" ref="D20:E20" si="2">+D21</f>
        <v>0</v>
      </c>
      <c r="E20" s="53">
        <f t="shared" si="2"/>
        <v>0</v>
      </c>
      <c r="F20" s="20" t="str">
        <f t="shared" si="1"/>
        <v>0.0%</v>
      </c>
    </row>
    <row r="21" spans="2:6" x14ac:dyDescent="0.25">
      <c r="B21" s="19" t="s">
        <v>15</v>
      </c>
      <c r="C21" s="61">
        <v>0</v>
      </c>
      <c r="D21" s="61">
        <v>0</v>
      </c>
      <c r="E21" s="61">
        <v>0</v>
      </c>
      <c r="F21" s="42" t="str">
        <f t="shared" si="1"/>
        <v>0.0%</v>
      </c>
    </row>
    <row r="22" spans="2:6" x14ac:dyDescent="0.25">
      <c r="B22" s="2" t="s">
        <v>4</v>
      </c>
      <c r="C22" s="53">
        <f>SUM(C23:C24)</f>
        <v>0</v>
      </c>
      <c r="D22" s="53">
        <f t="shared" ref="D22:E22" si="3">SUM(D23:D24)</f>
        <v>191000</v>
      </c>
      <c r="E22" s="53">
        <f t="shared" si="3"/>
        <v>0</v>
      </c>
      <c r="F22" s="20" t="str">
        <f t="shared" ref="F22" si="4">IF(E22=0,"0.0%",E22/D22)</f>
        <v>0.0%</v>
      </c>
    </row>
    <row r="23" spans="2:6" x14ac:dyDescent="0.25">
      <c r="B23" s="36" t="s">
        <v>14</v>
      </c>
      <c r="C23" s="62">
        <v>0</v>
      </c>
      <c r="D23" s="62">
        <v>21000</v>
      </c>
      <c r="E23" s="62">
        <v>0</v>
      </c>
      <c r="F23" s="43" t="str">
        <f t="shared" si="1"/>
        <v>0.0%</v>
      </c>
    </row>
    <row r="24" spans="2:6" x14ac:dyDescent="0.25">
      <c r="B24" s="47" t="s">
        <v>22</v>
      </c>
      <c r="C24" s="63">
        <v>0</v>
      </c>
      <c r="D24" s="63">
        <v>170000</v>
      </c>
      <c r="E24" s="63">
        <v>0</v>
      </c>
      <c r="F24" s="48" t="str">
        <f t="shared" si="1"/>
        <v>0.0%</v>
      </c>
    </row>
    <row r="25" spans="2:6" x14ac:dyDescent="0.25">
      <c r="B25" s="2" t="s">
        <v>5</v>
      </c>
      <c r="C25" s="53">
        <f>SUM(C26:C32)</f>
        <v>0</v>
      </c>
      <c r="D25" s="53">
        <f t="shared" ref="D25:E25" si="5">SUM(D26:D32)</f>
        <v>17173584</v>
      </c>
      <c r="E25" s="53">
        <f t="shared" si="5"/>
        <v>4567608.3</v>
      </c>
      <c r="F25" s="20">
        <f t="shared" si="1"/>
        <v>0.26596709807341318</v>
      </c>
    </row>
    <row r="26" spans="2:6" x14ac:dyDescent="0.25">
      <c r="B26" s="36" t="s">
        <v>14</v>
      </c>
      <c r="C26" s="62">
        <v>0</v>
      </c>
      <c r="D26" s="62">
        <v>78498</v>
      </c>
      <c r="E26" s="62">
        <v>29430</v>
      </c>
      <c r="F26" s="43">
        <f t="shared" si="1"/>
        <v>0.37491401054803947</v>
      </c>
    </row>
    <row r="27" spans="2:6" x14ac:dyDescent="0.25">
      <c r="B27" s="49" t="s">
        <v>15</v>
      </c>
      <c r="C27" s="64">
        <v>0</v>
      </c>
      <c r="D27" s="64">
        <v>4403011</v>
      </c>
      <c r="E27" s="64">
        <v>633521.17999999993</v>
      </c>
      <c r="F27" s="50">
        <f t="shared" si="1"/>
        <v>0.14388362418354167</v>
      </c>
    </row>
    <row r="28" spans="2:6" x14ac:dyDescent="0.25">
      <c r="B28" s="49" t="s">
        <v>16</v>
      </c>
      <c r="C28" s="64">
        <v>0</v>
      </c>
      <c r="D28" s="64">
        <v>813085</v>
      </c>
      <c r="E28" s="64">
        <v>6284.68</v>
      </c>
      <c r="F28" s="50">
        <f t="shared" si="1"/>
        <v>7.7294255828111455E-3</v>
      </c>
    </row>
    <row r="29" spans="2:6" x14ac:dyDescent="0.25">
      <c r="B29" s="49" t="s">
        <v>18</v>
      </c>
      <c r="C29" s="64">
        <v>0</v>
      </c>
      <c r="D29" s="64">
        <v>655727</v>
      </c>
      <c r="E29" s="64">
        <v>460626.85</v>
      </c>
      <c r="F29" s="50">
        <f t="shared" si="1"/>
        <v>0.70246741403053403</v>
      </c>
    </row>
    <row r="30" spans="2:6" x14ac:dyDescent="0.25">
      <c r="B30" s="49" t="s">
        <v>19</v>
      </c>
      <c r="C30" s="64">
        <v>0</v>
      </c>
      <c r="D30" s="64">
        <v>210921</v>
      </c>
      <c r="E30" s="64">
        <v>61061.37</v>
      </c>
      <c r="F30" s="50">
        <f t="shared" si="1"/>
        <v>0.28949876968153954</v>
      </c>
    </row>
    <row r="31" spans="2:6" x14ac:dyDescent="0.25">
      <c r="B31" s="49" t="s">
        <v>21</v>
      </c>
      <c r="C31" s="64">
        <v>0</v>
      </c>
      <c r="D31" s="64">
        <v>104015</v>
      </c>
      <c r="E31" s="64">
        <v>10440</v>
      </c>
      <c r="F31" s="50">
        <f t="shared" si="1"/>
        <v>0.10037013892227083</v>
      </c>
    </row>
    <row r="32" spans="2:6" x14ac:dyDescent="0.25">
      <c r="B32" s="37" t="s">
        <v>22</v>
      </c>
      <c r="C32" s="65">
        <v>0</v>
      </c>
      <c r="D32" s="65">
        <v>10908327</v>
      </c>
      <c r="E32" s="65">
        <v>3366244.2199999997</v>
      </c>
      <c r="F32" s="44">
        <f t="shared" si="1"/>
        <v>0.30859399612791216</v>
      </c>
    </row>
    <row r="33" spans="2:6" x14ac:dyDescent="0.25">
      <c r="B33" s="4" t="s">
        <v>8</v>
      </c>
      <c r="C33" s="58">
        <f>+C25+C22+C20+C8+C6</f>
        <v>0</v>
      </c>
      <c r="D33" s="58">
        <f t="shared" ref="D33:E33" si="6">+D25+D22+D20+D8+D6</f>
        <v>436059007</v>
      </c>
      <c r="E33" s="58">
        <f t="shared" si="6"/>
        <v>269069069.34999996</v>
      </c>
      <c r="F33" s="24">
        <f t="shared" si="1"/>
        <v>0.6170473835666006</v>
      </c>
    </row>
    <row r="34" spans="2:6" x14ac:dyDescent="0.25">
      <c r="B34" s="1" t="s">
        <v>27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zoomScaleNormal="100" workbookViewId="0">
      <selection activeCell="B7" sqref="B7:E7"/>
    </sheetView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69" t="s">
        <v>12</v>
      </c>
      <c r="C2" s="69"/>
      <c r="D2" s="69"/>
      <c r="E2" s="69"/>
      <c r="F2" s="69"/>
    </row>
    <row r="5" spans="2:6" ht="38.25" x14ac:dyDescent="0.25">
      <c r="B5" s="8" t="s">
        <v>9</v>
      </c>
      <c r="C5" s="8" t="s">
        <v>6</v>
      </c>
      <c r="D5" s="8" t="s">
        <v>7</v>
      </c>
      <c r="E5" s="10" t="s">
        <v>13</v>
      </c>
      <c r="F5" s="10" t="s">
        <v>10</v>
      </c>
    </row>
    <row r="6" spans="2:6" x14ac:dyDescent="0.25">
      <c r="B6" s="2" t="s">
        <v>5</v>
      </c>
      <c r="C6" s="3">
        <f>SUM(C7:C7)</f>
        <v>0</v>
      </c>
      <c r="D6" s="3">
        <f>SUM(D7:D7)</f>
        <v>0</v>
      </c>
      <c r="E6" s="3">
        <f>SUM(E7:E7)</f>
        <v>0</v>
      </c>
      <c r="F6" s="6" t="e">
        <f t="shared" ref="F6:F8" si="0">E6/D6</f>
        <v>#DIV/0!</v>
      </c>
    </row>
    <row r="7" spans="2:6" x14ac:dyDescent="0.25">
      <c r="B7" s="32"/>
      <c r="C7" s="12"/>
      <c r="D7" s="12"/>
      <c r="E7" s="12"/>
      <c r="F7" s="18" t="e">
        <f t="shared" si="0"/>
        <v>#DIV/0!</v>
      </c>
    </row>
    <row r="8" spans="2:6" x14ac:dyDescent="0.25">
      <c r="B8" s="4" t="s">
        <v>8</v>
      </c>
      <c r="C8" s="5">
        <f>+C7</f>
        <v>0</v>
      </c>
      <c r="D8" s="5">
        <f t="shared" ref="D8:E8" si="1">+D7</f>
        <v>0</v>
      </c>
      <c r="E8" s="5">
        <f t="shared" si="1"/>
        <v>0</v>
      </c>
      <c r="F8" s="5" t="e">
        <f t="shared" si="0"/>
        <v>#DIV/0!</v>
      </c>
    </row>
    <row r="9" spans="2:6" x14ac:dyDescent="0.25">
      <c r="B9" s="1" t="s">
        <v>11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TODA FUENTE</vt:lpstr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2014-05-15T18:09:35Z</cp:lastPrinted>
  <dcterms:created xsi:type="dcterms:W3CDTF">2013-07-12T22:51:31Z</dcterms:created>
  <dcterms:modified xsi:type="dcterms:W3CDTF">2017-12-07T22:14:19Z</dcterms:modified>
</cp:coreProperties>
</file>