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icente\AppData\Local\Microsoft\Windows\INetCache\Content.Outlook\D2LDJN6T\"/>
    </mc:Choice>
  </mc:AlternateContent>
  <bookViews>
    <workbookView xWindow="120" yWindow="195" windowWidth="18915" windowHeight="11250"/>
  </bookViews>
  <sheets>
    <sheet name="TODA FUENTE" sheetId="1" r:id="rId1"/>
    <sheet name="RO" sheetId="2" r:id="rId2"/>
    <sheet name="RDR" sheetId="3" r:id="rId3"/>
    <sheet name="ROOC" sheetId="4" state="hidden" r:id="rId4"/>
    <sheet name="DYT" sheetId="5" state="hidden" r:id="rId5"/>
    <sheet name="RD" sheetId="7" state="hidden" r:id="rId6"/>
  </sheets>
  <definedNames>
    <definedName name="_xlnm.Print_Area" localSheetId="2">RDR!$B$2:$F$30</definedName>
    <definedName name="_xlnm.Print_Area" localSheetId="1">RO!$B$2:$F$54</definedName>
    <definedName name="_xlnm.Print_Area" localSheetId="3">ROOC!$B$2:$F$10</definedName>
    <definedName name="_xlnm.Print_Area" localSheetId="0">'TODA FUENTE'!$B$2:$F$54</definedName>
  </definedNames>
  <calcPr calcId="152511"/>
</workbook>
</file>

<file path=xl/calcChain.xml><?xml version="1.0" encoding="utf-8"?>
<calcChain xmlns="http://schemas.openxmlformats.org/spreadsheetml/2006/main">
  <c r="F9" i="3" l="1"/>
  <c r="F10" i="3"/>
  <c r="E8" i="3"/>
  <c r="D8" i="3"/>
  <c r="C8" i="3"/>
  <c r="F12" i="2"/>
  <c r="F12" i="1"/>
  <c r="E8" i="5" l="1"/>
  <c r="D8" i="5"/>
  <c r="C8" i="5"/>
  <c r="E6" i="5"/>
  <c r="D6" i="5"/>
  <c r="C6" i="5"/>
  <c r="F17" i="3"/>
  <c r="F16" i="3"/>
  <c r="F15" i="3"/>
  <c r="F14" i="3"/>
  <c r="F45" i="2"/>
  <c r="F11" i="2"/>
  <c r="F45" i="1" l="1"/>
  <c r="E6" i="7" l="1"/>
  <c r="E8" i="7" s="1"/>
  <c r="D6" i="7"/>
  <c r="C6" i="7"/>
  <c r="F7" i="7"/>
  <c r="D8" i="7"/>
  <c r="C8" i="7"/>
  <c r="F47" i="2"/>
  <c r="F46" i="2"/>
  <c r="F37" i="2"/>
  <c r="F36" i="2"/>
  <c r="F26" i="2"/>
  <c r="F47" i="1"/>
  <c r="F46" i="1"/>
  <c r="F37" i="1"/>
  <c r="F36" i="1"/>
  <c r="F29" i="1"/>
  <c r="C32" i="1"/>
  <c r="D32" i="1"/>
  <c r="E32" i="1"/>
  <c r="C10" i="5" l="1"/>
  <c r="D10" i="5"/>
  <c r="E10" i="5"/>
  <c r="F6" i="7"/>
  <c r="F8" i="7"/>
  <c r="E6" i="4" l="1"/>
  <c r="E9" i="4" s="1"/>
  <c r="D6" i="4"/>
  <c r="D9" i="4" s="1"/>
  <c r="C6" i="4"/>
  <c r="C9" i="4" s="1"/>
  <c r="E26" i="3"/>
  <c r="D26" i="3"/>
  <c r="C26" i="3"/>
  <c r="E23" i="3"/>
  <c r="D23" i="3"/>
  <c r="C23" i="3"/>
  <c r="E11" i="3"/>
  <c r="D11" i="3"/>
  <c r="C11" i="3"/>
  <c r="E6" i="3"/>
  <c r="D6" i="3"/>
  <c r="C6" i="3"/>
  <c r="E41" i="2"/>
  <c r="D41" i="2"/>
  <c r="C41" i="2"/>
  <c r="E34" i="2"/>
  <c r="D34" i="2"/>
  <c r="C34" i="2"/>
  <c r="E32" i="2"/>
  <c r="D32" i="2"/>
  <c r="C32" i="2"/>
  <c r="E19" i="2"/>
  <c r="D19" i="2"/>
  <c r="C19" i="2"/>
  <c r="E16" i="2"/>
  <c r="D16" i="2"/>
  <c r="C16" i="2"/>
  <c r="E6" i="2"/>
  <c r="D6" i="2"/>
  <c r="C6" i="2"/>
  <c r="E41" i="1"/>
  <c r="D41" i="1"/>
  <c r="C41" i="1"/>
  <c r="E34" i="1"/>
  <c r="D34" i="1"/>
  <c r="C34" i="1"/>
  <c r="E19" i="1"/>
  <c r="D19" i="1"/>
  <c r="C19" i="1"/>
  <c r="E16" i="1"/>
  <c r="D16" i="1"/>
  <c r="C16" i="1"/>
  <c r="E6" i="1"/>
  <c r="D6" i="1"/>
  <c r="C6" i="1"/>
  <c r="F7" i="1"/>
  <c r="F8" i="1"/>
  <c r="F9" i="1"/>
  <c r="F10" i="1"/>
  <c r="F11" i="1"/>
  <c r="F13" i="1"/>
  <c r="F14" i="1"/>
  <c r="F15" i="1"/>
  <c r="F17" i="1"/>
  <c r="F18" i="1"/>
  <c r="F20" i="1"/>
  <c r="F21" i="1"/>
  <c r="F22" i="1"/>
  <c r="F23" i="1"/>
  <c r="F24" i="1"/>
  <c r="F25" i="1"/>
  <c r="F26" i="1"/>
  <c r="F27" i="1"/>
  <c r="F28" i="1"/>
  <c r="F30" i="1"/>
  <c r="F31" i="1"/>
  <c r="F33" i="1"/>
  <c r="F35" i="1"/>
  <c r="F38" i="1"/>
  <c r="F39" i="1"/>
  <c r="F40" i="1"/>
  <c r="F42" i="1"/>
  <c r="F23" i="3" l="1"/>
  <c r="F34" i="1"/>
  <c r="D53" i="1"/>
  <c r="F16" i="1"/>
  <c r="C53" i="1"/>
  <c r="C53" i="2"/>
  <c r="D53" i="2"/>
  <c r="E53" i="1"/>
  <c r="E53" i="2"/>
  <c r="F32" i="1"/>
  <c r="F19" i="1"/>
  <c r="F41" i="1"/>
  <c r="F6" i="1"/>
  <c r="D29" i="3"/>
  <c r="E29" i="3"/>
  <c r="C29" i="3"/>
  <c r="F10" i="5"/>
  <c r="F9" i="5"/>
  <c r="F8" i="5"/>
  <c r="F7" i="5"/>
  <c r="F6" i="5"/>
  <c r="F9" i="4"/>
  <c r="F8" i="4"/>
  <c r="F7" i="4"/>
  <c r="F6" i="4"/>
  <c r="F28" i="3"/>
  <c r="F27" i="3"/>
  <c r="F26" i="3"/>
  <c r="F25" i="3"/>
  <c r="F24" i="3"/>
  <c r="F22" i="3"/>
  <c r="F21" i="3"/>
  <c r="F20" i="3"/>
  <c r="F19" i="3"/>
  <c r="F18" i="3"/>
  <c r="F13" i="3"/>
  <c r="F12" i="3"/>
  <c r="F11" i="3"/>
  <c r="F8" i="3"/>
  <c r="F7" i="3"/>
  <c r="F6" i="3"/>
  <c r="F52" i="2"/>
  <c r="F51" i="2"/>
  <c r="F50" i="2"/>
  <c r="F49" i="2"/>
  <c r="F48" i="2"/>
  <c r="F44" i="2"/>
  <c r="F43" i="2"/>
  <c r="F42" i="2"/>
  <c r="F41" i="2"/>
  <c r="F40" i="2"/>
  <c r="F39" i="2"/>
  <c r="F38" i="2"/>
  <c r="F35" i="2"/>
  <c r="F34" i="2"/>
  <c r="F33" i="2"/>
  <c r="F32" i="2"/>
  <c r="F31" i="2"/>
  <c r="F30" i="2"/>
  <c r="F29" i="2"/>
  <c r="F28" i="2"/>
  <c r="F27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0" i="2"/>
  <c r="F9" i="2"/>
  <c r="F8" i="2"/>
  <c r="F7" i="2"/>
  <c r="F6" i="2"/>
  <c r="F52" i="1"/>
  <c r="F51" i="1"/>
  <c r="F50" i="1"/>
  <c r="F49" i="1"/>
  <c r="F48" i="1"/>
  <c r="F44" i="1"/>
  <c r="F43" i="1"/>
  <c r="F53" i="2" l="1"/>
  <c r="F29" i="3"/>
  <c r="F53" i="1"/>
</calcChain>
</file>

<file path=xl/sharedStrings.xml><?xml version="1.0" encoding="utf-8"?>
<sst xmlns="http://schemas.openxmlformats.org/spreadsheetml/2006/main" count="159" uniqueCount="32">
  <si>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</si>
  <si>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</si>
  <si>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</si>
  <si>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</si>
  <si>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</si>
  <si>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</si>
  <si>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</si>
  <si>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</si>
  <si>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</si>
  <si>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</si>
  <si>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</si>
  <si>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</si>
  <si>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31.01.16</t>
  </si>
  <si>
    <t>EJECUCION DE LOS PROGRAMAS PRESUPUESTALES AL MES DE ENERO DEL AÑO FISCAL 2016 DEL PLIEGO 011 MINSA - TODA FUENTE</t>
  </si>
  <si>
    <t>EJECUCION DE LOS PROGRAMAS PRESUPUESTALES AL MES DE ENERO DEL AÑO FISCAL 2017 DEL PLIEGO 011 MINSA - TODA FUENTE</t>
  </si>
  <si>
    <t>DEVENGADO
AL 31.01.17</t>
  </si>
  <si>
    <t>EJECUCION DE LOS PROGRAMAS PRESUPUESTALES AL MES DE ENERO DEL AÑO FISCAL 2017 DEL PLIEGO 011 MINSA - RDR</t>
  </si>
  <si>
    <t>EJECUCION DE LOS PROGRAMAS PRESUPUESTALES AL MES DE ENERO DEL AÑO FISCAL 2017 DEL PLIEGO 011 MINSA - RO</t>
  </si>
  <si>
    <t>EJECUCION DE LOS PROGRAMAS PRESUPUESTALES AL MES DE ENERO DEL AÑO FISCAL 2017 DEL PLIEGO 011 MINSA - ROOC</t>
  </si>
  <si>
    <t>EJECUCION DE LOS PROGRAMAS PRESUPUESTALES AL MES DE ENERO DEL AÑO FISCAL 2017 DEL PLIEGO 011 MINSA - DYT</t>
  </si>
  <si>
    <t>0001 PROGRAMA ARTICULADO NUTRICIONAL</t>
  </si>
  <si>
    <t>0002 SALUD MATERNO NEONATAL</t>
  </si>
  <si>
    <t>0016 TBC-VIH/SIDA</t>
  </si>
  <si>
    <t>0017 ENFERMEDADES METAXENICAS Y ZOONOSIS</t>
  </si>
  <si>
    <t>0018 ENFERMEDADES NO TRANSMISIBLES</t>
  </si>
  <si>
    <t>0024 PREVENCION Y CONTROL DEL CANCER</t>
  </si>
  <si>
    <t>0068 REDUCCION DE VULNERABILIDAD Y ATENCION DE EMERGENCIAS POR DESASTRES</t>
  </si>
  <si>
    <t>9001 ACCIONES CENTRALES</t>
  </si>
  <si>
    <t>9002 ASIGNACIONES PRESUPUESTARIAS QUE NO RESULTAN EN PRODUCTOS</t>
  </si>
  <si>
    <t>0104 REDUCCION DE LA MORTALIDAD POR EMERGENCIAS Y URGENCIAS MEDICAS</t>
  </si>
  <si>
    <t>0129 PREVENCION Y MANEJO DE CONDICIONES SECUNDARIAS DE SALUD EN PERSONAS CON DISCAPACIDAD</t>
  </si>
  <si>
    <t>0131 CONTROL Y PREVENCION EN SALUD 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</si>
</sst>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3" fontId="2" fillId="0" borderId="1" xfId="2" applyNumberFormat="1" applyBorder="1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4" fillId="0" borderId="1" xfId="3" applyNumberFormat="1" applyBorder="1" applyAlignment="1">
      <alignment horizontal="left" vertical="center" indent="3"/>
    </xf>
    <xf numFmtId="3" fontId="4" fillId="0" borderId="1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164" fontId="2" fillId="0" borderId="5" xfId="1" applyNumberFormat="1" applyFon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3" fontId="2" fillId="0" borderId="1" xfId="2" applyNumberFormat="1" applyBorder="1" applyAlignment="1">
      <alignment horizontal="left" vertical="center" indent="4"/>
    </xf>
    <xf numFmtId="164" fontId="0" fillId="0" borderId="4" xfId="1" applyNumberFormat="1" applyFon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3" fontId="2" fillId="0" borderId="6" xfId="3" applyNumberFormat="1" applyFont="1" applyBorder="1" applyAlignment="1">
      <alignment horizontal="left" vertical="center" indent="3"/>
    </xf>
    <xf numFmtId="3" fontId="2" fillId="0" borderId="4" xfId="3" applyNumberFormat="1" applyFont="1" applyBorder="1" applyAlignment="1">
      <alignment horizontal="left" vertical="center" indent="3"/>
    </xf>
    <xf numFmtId="3" fontId="2" fillId="0" borderId="5" xfId="3" applyNumberFormat="1" applyFont="1" applyBorder="1" applyAlignment="1">
      <alignment horizontal="left" vertical="center" indent="4"/>
    </xf>
    <xf numFmtId="3" fontId="2" fillId="0" borderId="4" xfId="3" applyNumberFormat="1" applyFont="1" applyBorder="1" applyAlignment="1">
      <alignment horizontal="left" vertical="center" indent="4"/>
    </xf>
    <xf numFmtId="164" fontId="2" fillId="0" borderId="5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4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5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2.42578125" style="1" customWidth="1"/>
    <col min="6" max="16384" width="11.42578125" style="1"/>
  </cols>
  <sheetData>
    <row r="2" spans="2:6" ht="51.75" customHeight="1" x14ac:dyDescent="0.25">
      <c r="B2" s="49" t="s">
        <v>14</v>
      </c>
      <c r="C2" s="49"/>
      <c r="D2" s="49"/>
      <c r="E2" s="49"/>
      <c r="F2" s="49"/>
    </row>
    <row r="5" spans="2:6" ht="38.25" x14ac:dyDescent="0.25">
      <c r="B5" s="10" t="s">
        <v>9</v>
      </c>
      <c r="C5" s="11" t="s">
        <v>6</v>
      </c>
      <c r="D5" s="11" t="s">
        <v>7</v>
      </c>
      <c r="E5" s="14" t="s">
        <v>15</v>
      </c>
      <c r="F5" s="12" t="s">
        <v>10</v>
      </c>
    </row>
    <row r="6" spans="2:6" x14ac:dyDescent="0.25">
      <c r="B6" s="3" t="s">
        <v>0</v>
      </c>
      <c r="C6" s="4">
        <f>SUM(C7:C15)</f>
        <v>1173804000</v>
      </c>
      <c r="D6" s="4">
        <f>SUM(D7:D15)</f>
        <v>1173804000</v>
      </c>
      <c r="E6" s="4">
        <f>SUM(E7:E15)</f>
        <v>51317893.380000003</v>
      </c>
      <c r="F6" s="7">
        <f>E6/D6</f>
        <v>4.3719303546418314E-2</v>
      </c>
    </row>
    <row r="7" spans="2:6" x14ac:dyDescent="0.25">
      <c r="B7" s="23" t="s">
        <v>20</v>
      </c>
      <c r="C7" s="24">
        <v>1828049</v>
      </c>
      <c r="D7" s="24">
        <v>1776761</v>
      </c>
      <c r="E7" s="24">
        <v>133088.72</v>
      </c>
      <c r="F7" s="25">
        <f t="shared" ref="F7:F53" si="0">E7/D7</f>
        <v>7.4905246119202296E-2</v>
      </c>
    </row>
    <row r="8" spans="2:6" x14ac:dyDescent="0.25">
      <c r="B8" s="26" t="s">
        <v>21</v>
      </c>
      <c r="C8" s="27">
        <v>979481</v>
      </c>
      <c r="D8" s="27">
        <v>917680</v>
      </c>
      <c r="E8" s="27">
        <v>62143.009999999995</v>
      </c>
      <c r="F8" s="28">
        <f t="shared" si="0"/>
        <v>6.7717515909685291E-2</v>
      </c>
    </row>
    <row r="9" spans="2:6" x14ac:dyDescent="0.25">
      <c r="B9" s="26" t="s">
        <v>22</v>
      </c>
      <c r="C9" s="27">
        <v>1179872</v>
      </c>
      <c r="D9" s="27">
        <v>1016351</v>
      </c>
      <c r="E9" s="27">
        <v>80051.180000000008</v>
      </c>
      <c r="F9" s="28">
        <f t="shared" si="0"/>
        <v>7.876332093932116E-2</v>
      </c>
    </row>
    <row r="10" spans="2:6" x14ac:dyDescent="0.25">
      <c r="B10" s="26" t="s">
        <v>23</v>
      </c>
      <c r="C10" s="27">
        <v>501808</v>
      </c>
      <c r="D10" s="27">
        <v>484768</v>
      </c>
      <c r="E10" s="27">
        <v>30815.789999999997</v>
      </c>
      <c r="F10" s="28">
        <f t="shared" si="0"/>
        <v>6.3568119182784336E-2</v>
      </c>
    </row>
    <row r="11" spans="2:6" x14ac:dyDescent="0.25">
      <c r="B11" s="26" t="s">
        <v>24</v>
      </c>
      <c r="C11" s="27">
        <v>1372278</v>
      </c>
      <c r="D11" s="27">
        <v>1365115</v>
      </c>
      <c r="E11" s="27">
        <v>88218.04</v>
      </c>
      <c r="F11" s="28">
        <f t="shared" si="0"/>
        <v>6.4623156290861933E-2</v>
      </c>
    </row>
    <row r="12" spans="2:6" x14ac:dyDescent="0.25">
      <c r="B12" s="26" t="s">
        <v>25</v>
      </c>
      <c r="C12" s="27">
        <v>73880</v>
      </c>
      <c r="D12" s="27">
        <v>0</v>
      </c>
      <c r="E12" s="27">
        <v>0</v>
      </c>
      <c r="F12" s="46" t="str">
        <f>IF(E12=0,"%",E12/D12)</f>
        <v>%</v>
      </c>
    </row>
    <row r="13" spans="2:6" x14ac:dyDescent="0.25">
      <c r="B13" s="26" t="s">
        <v>26</v>
      </c>
      <c r="C13" s="27">
        <v>462592</v>
      </c>
      <c r="D13" s="27">
        <v>1362160</v>
      </c>
      <c r="E13" s="27">
        <v>133475.38999999998</v>
      </c>
      <c r="F13" s="28">
        <f t="shared" si="0"/>
        <v>9.7988041052446101E-2</v>
      </c>
    </row>
    <row r="14" spans="2:6" x14ac:dyDescent="0.25">
      <c r="B14" s="26" t="s">
        <v>27</v>
      </c>
      <c r="C14" s="27">
        <v>1145669220</v>
      </c>
      <c r="D14" s="27">
        <v>1135112676</v>
      </c>
      <c r="E14" s="27">
        <v>48672208.100000001</v>
      </c>
      <c r="F14" s="28">
        <f t="shared" si="0"/>
        <v>4.2878745986270707E-2</v>
      </c>
    </row>
    <row r="15" spans="2:6" x14ac:dyDescent="0.25">
      <c r="B15" s="26" t="s">
        <v>28</v>
      </c>
      <c r="C15" s="27">
        <v>21736820</v>
      </c>
      <c r="D15" s="27">
        <v>31768489</v>
      </c>
      <c r="E15" s="27">
        <v>2117893.15</v>
      </c>
      <c r="F15" s="28">
        <f t="shared" si="0"/>
        <v>6.6666474127869288E-2</v>
      </c>
    </row>
    <row r="16" spans="2:6" x14ac:dyDescent="0.25">
      <c r="B16" s="3" t="s">
        <v>1</v>
      </c>
      <c r="C16" s="4">
        <f>SUM(C17:C18)</f>
        <v>122397574</v>
      </c>
      <c r="D16" s="4">
        <f>SUM(D17:D18)</f>
        <v>122397574</v>
      </c>
      <c r="E16" s="4">
        <f>SUM(E17:E18)</f>
        <v>4151075.0100000002</v>
      </c>
      <c r="F16" s="7">
        <f t="shared" si="0"/>
        <v>3.3914683717505709E-2</v>
      </c>
    </row>
    <row r="17" spans="2:6" x14ac:dyDescent="0.25">
      <c r="B17" s="23" t="s">
        <v>27</v>
      </c>
      <c r="C17" s="24">
        <v>77693240</v>
      </c>
      <c r="D17" s="24">
        <v>76793265</v>
      </c>
      <c r="E17" s="24">
        <v>0</v>
      </c>
      <c r="F17" s="25">
        <f t="shared" si="0"/>
        <v>0</v>
      </c>
    </row>
    <row r="18" spans="2:6" x14ac:dyDescent="0.25">
      <c r="B18" s="26" t="s">
        <v>28</v>
      </c>
      <c r="C18" s="27">
        <v>44704334</v>
      </c>
      <c r="D18" s="27">
        <v>45604309</v>
      </c>
      <c r="E18" s="27">
        <v>4151075.0100000002</v>
      </c>
      <c r="F18" s="28">
        <f t="shared" si="0"/>
        <v>9.10237453658162E-2</v>
      </c>
    </row>
    <row r="19" spans="2:6" x14ac:dyDescent="0.25">
      <c r="B19" s="3" t="s">
        <v>2</v>
      </c>
      <c r="C19" s="4">
        <f>SUM(C20:C31)</f>
        <v>1344962361</v>
      </c>
      <c r="D19" s="4">
        <f t="shared" ref="D19:E19" si="1">SUM(D20:D31)</f>
        <v>1324867178</v>
      </c>
      <c r="E19" s="4">
        <f t="shared" si="1"/>
        <v>8436658.7599999998</v>
      </c>
      <c r="F19" s="7">
        <f t="shared" si="0"/>
        <v>6.3679279705123768E-3</v>
      </c>
    </row>
    <row r="20" spans="2:6" x14ac:dyDescent="0.25">
      <c r="B20" s="23" t="s">
        <v>20</v>
      </c>
      <c r="C20" s="24">
        <v>450072144</v>
      </c>
      <c r="D20" s="24">
        <v>439837382</v>
      </c>
      <c r="E20" s="24">
        <v>212396.54</v>
      </c>
      <c r="F20" s="25">
        <f t="shared" si="0"/>
        <v>4.8289788156296367E-4</v>
      </c>
    </row>
    <row r="21" spans="2:6" x14ac:dyDescent="0.25">
      <c r="B21" s="26" t="s">
        <v>21</v>
      </c>
      <c r="C21" s="27">
        <v>181490798</v>
      </c>
      <c r="D21" s="27">
        <v>181422347</v>
      </c>
      <c r="E21" s="27">
        <v>69821.83</v>
      </c>
      <c r="F21" s="28">
        <f t="shared" si="0"/>
        <v>3.8485793594104478E-4</v>
      </c>
    </row>
    <row r="22" spans="2:6" x14ac:dyDescent="0.25">
      <c r="B22" s="26" t="s">
        <v>22</v>
      </c>
      <c r="C22" s="27">
        <v>115274098</v>
      </c>
      <c r="D22" s="27">
        <v>114237189</v>
      </c>
      <c r="E22" s="27">
        <v>85326.22</v>
      </c>
      <c r="F22" s="28">
        <f t="shared" si="0"/>
        <v>7.4692156509558372E-4</v>
      </c>
    </row>
    <row r="23" spans="2:6" x14ac:dyDescent="0.25">
      <c r="B23" s="26" t="s">
        <v>23</v>
      </c>
      <c r="C23" s="27">
        <v>86293136</v>
      </c>
      <c r="D23" s="27">
        <v>88073762</v>
      </c>
      <c r="E23" s="27">
        <v>317819.74</v>
      </c>
      <c r="F23" s="28">
        <f t="shared" si="0"/>
        <v>3.6085632404347619E-3</v>
      </c>
    </row>
    <row r="24" spans="2:6" x14ac:dyDescent="0.25">
      <c r="B24" s="26" t="s">
        <v>24</v>
      </c>
      <c r="C24" s="27">
        <v>31983824</v>
      </c>
      <c r="D24" s="27">
        <v>31327421</v>
      </c>
      <c r="E24" s="27">
        <v>99410.689999999988</v>
      </c>
      <c r="F24" s="28">
        <f t="shared" si="0"/>
        <v>3.1732803667432435E-3</v>
      </c>
    </row>
    <row r="25" spans="2:6" x14ac:dyDescent="0.25">
      <c r="B25" s="26" t="s">
        <v>25</v>
      </c>
      <c r="C25" s="27">
        <v>82017310</v>
      </c>
      <c r="D25" s="27">
        <v>80048366</v>
      </c>
      <c r="E25" s="27">
        <v>9099.0499999999993</v>
      </c>
      <c r="F25" s="28">
        <f t="shared" si="0"/>
        <v>1.1366940332048751E-4</v>
      </c>
    </row>
    <row r="26" spans="2:6" x14ac:dyDescent="0.25">
      <c r="B26" s="26" t="s">
        <v>26</v>
      </c>
      <c r="C26" s="27">
        <v>15166052</v>
      </c>
      <c r="D26" s="27">
        <v>15242040</v>
      </c>
      <c r="E26" s="27">
        <v>213196.43</v>
      </c>
      <c r="F26" s="28">
        <f t="shared" si="0"/>
        <v>1.3987394731938768E-2</v>
      </c>
    </row>
    <row r="27" spans="2:6" x14ac:dyDescent="0.25">
      <c r="B27" s="26" t="s">
        <v>29</v>
      </c>
      <c r="C27" s="27">
        <v>9382692</v>
      </c>
      <c r="D27" s="27">
        <v>12159948</v>
      </c>
      <c r="E27" s="27">
        <v>18191.46</v>
      </c>
      <c r="F27" s="28">
        <f t="shared" si="0"/>
        <v>1.496014621115156E-3</v>
      </c>
    </row>
    <row r="28" spans="2:6" x14ac:dyDescent="0.25">
      <c r="B28" s="26" t="s">
        <v>30</v>
      </c>
      <c r="C28" s="27">
        <v>2037319</v>
      </c>
      <c r="D28" s="27">
        <v>1936685</v>
      </c>
      <c r="E28" s="27">
        <v>23889.77</v>
      </c>
      <c r="F28" s="28">
        <f t="shared" si="0"/>
        <v>1.2335392694217181E-2</v>
      </c>
    </row>
    <row r="29" spans="2:6" x14ac:dyDescent="0.25">
      <c r="B29" s="26" t="s">
        <v>31</v>
      </c>
      <c r="C29" s="27">
        <v>5220873</v>
      </c>
      <c r="D29" s="27">
        <v>5208669</v>
      </c>
      <c r="E29" s="27">
        <v>20062.38</v>
      </c>
      <c r="F29" s="28">
        <f t="shared" ref="F29" si="2">E29/D29</f>
        <v>3.8517287237872094E-3</v>
      </c>
    </row>
    <row r="30" spans="2:6" x14ac:dyDescent="0.25">
      <c r="B30" s="26" t="s">
        <v>27</v>
      </c>
      <c r="C30" s="27">
        <v>155666635</v>
      </c>
      <c r="D30" s="27">
        <v>155171374</v>
      </c>
      <c r="E30" s="27">
        <v>5068084.540000001</v>
      </c>
      <c r="F30" s="28">
        <f t="shared" si="0"/>
        <v>3.2661208116904351E-2</v>
      </c>
    </row>
    <row r="31" spans="2:6" x14ac:dyDescent="0.25">
      <c r="B31" s="29" t="s">
        <v>28</v>
      </c>
      <c r="C31" s="30">
        <v>210357480</v>
      </c>
      <c r="D31" s="30">
        <v>200201995</v>
      </c>
      <c r="E31" s="30">
        <v>2299360.1099999994</v>
      </c>
      <c r="F31" s="31">
        <f t="shared" si="0"/>
        <v>1.1485200784337835E-2</v>
      </c>
    </row>
    <row r="32" spans="2:6" hidden="1" x14ac:dyDescent="0.25">
      <c r="B32" s="3" t="s">
        <v>3</v>
      </c>
      <c r="C32" s="4">
        <f>+C33</f>
        <v>0</v>
      </c>
      <c r="D32" s="4">
        <f t="shared" ref="D32:E32" si="3">+D33</f>
        <v>0</v>
      </c>
      <c r="E32" s="4">
        <f t="shared" si="3"/>
        <v>0</v>
      </c>
      <c r="F32" s="7" t="e">
        <f t="shared" si="0"/>
        <v>#DIV/0!</v>
      </c>
    </row>
    <row r="33" spans="2:6" hidden="1" x14ac:dyDescent="0.25">
      <c r="B33" s="32"/>
      <c r="C33" s="2"/>
      <c r="D33" s="2"/>
      <c r="E33" s="2"/>
      <c r="F33" s="8" t="e">
        <f t="shared" si="0"/>
        <v>#DIV/0!</v>
      </c>
    </row>
    <row r="34" spans="2:6" x14ac:dyDescent="0.25">
      <c r="B34" s="3" t="s">
        <v>4</v>
      </c>
      <c r="C34" s="4">
        <f>+SUM(C35:C40)</f>
        <v>17936783</v>
      </c>
      <c r="D34" s="4">
        <f t="shared" ref="D34:E34" si="4">+SUM(D35:D40)</f>
        <v>27522567</v>
      </c>
      <c r="E34" s="4">
        <f t="shared" si="4"/>
        <v>10508350.280000001</v>
      </c>
      <c r="F34" s="7">
        <f t="shared" si="0"/>
        <v>0.38180850935888361</v>
      </c>
    </row>
    <row r="35" spans="2:6" x14ac:dyDescent="0.25">
      <c r="B35" s="23" t="s">
        <v>20</v>
      </c>
      <c r="C35" s="24">
        <v>777000</v>
      </c>
      <c r="D35" s="24">
        <v>9181976</v>
      </c>
      <c r="E35" s="24">
        <v>7052104.2800000003</v>
      </c>
      <c r="F35" s="25">
        <f t="shared" si="0"/>
        <v>0.76803776006384683</v>
      </c>
    </row>
    <row r="36" spans="2:6" x14ac:dyDescent="0.25">
      <c r="B36" s="26" t="s">
        <v>23</v>
      </c>
      <c r="C36" s="27">
        <v>0</v>
      </c>
      <c r="D36" s="27">
        <v>1180808</v>
      </c>
      <c r="E36" s="27">
        <v>598596</v>
      </c>
      <c r="F36" s="28">
        <f t="shared" ref="F36:F37" si="5">E36/D36</f>
        <v>0.50693762237383211</v>
      </c>
    </row>
    <row r="37" spans="2:6" x14ac:dyDescent="0.25">
      <c r="B37" s="26" t="s">
        <v>27</v>
      </c>
      <c r="C37" s="27">
        <v>5445453</v>
      </c>
      <c r="D37" s="27">
        <v>5446668</v>
      </c>
      <c r="E37" s="27">
        <v>2400</v>
      </c>
      <c r="F37" s="28">
        <f t="shared" si="5"/>
        <v>4.40636367041281E-4</v>
      </c>
    </row>
    <row r="38" spans="2:6" x14ac:dyDescent="0.25">
      <c r="B38" s="26" t="s">
        <v>28</v>
      </c>
      <c r="C38" s="27">
        <v>11714330</v>
      </c>
      <c r="D38" s="27">
        <v>11713115</v>
      </c>
      <c r="E38" s="27">
        <v>2855250</v>
      </c>
      <c r="F38" s="28">
        <f t="shared" si="0"/>
        <v>0.24376521531633558</v>
      </c>
    </row>
    <row r="39" spans="2:6" hidden="1" x14ac:dyDescent="0.25">
      <c r="B39" s="26"/>
      <c r="C39" s="27"/>
      <c r="D39" s="27"/>
      <c r="E39" s="27"/>
      <c r="F39" s="28" t="e">
        <f t="shared" si="0"/>
        <v>#DIV/0!</v>
      </c>
    </row>
    <row r="40" spans="2:6" hidden="1" x14ac:dyDescent="0.25">
      <c r="B40" s="26"/>
      <c r="C40" s="27"/>
      <c r="D40" s="27"/>
      <c r="E40" s="27"/>
      <c r="F40" s="28" t="e">
        <f t="shared" si="0"/>
        <v>#DIV/0!</v>
      </c>
    </row>
    <row r="41" spans="2:6" x14ac:dyDescent="0.25">
      <c r="B41" s="3" t="s">
        <v>5</v>
      </c>
      <c r="C41" s="4">
        <f>SUM(C42:C52)</f>
        <v>871058398</v>
      </c>
      <c r="D41" s="4">
        <f t="shared" ref="D41:E41" si="6">SUM(D42:D52)</f>
        <v>902600568</v>
      </c>
      <c r="E41" s="4">
        <f t="shared" si="6"/>
        <v>2541385.9900000002</v>
      </c>
      <c r="F41" s="7">
        <f t="shared" si="0"/>
        <v>2.8156264023091113E-3</v>
      </c>
    </row>
    <row r="42" spans="2:6" x14ac:dyDescent="0.25">
      <c r="B42" s="23" t="s">
        <v>20</v>
      </c>
      <c r="C42" s="24">
        <v>28635690</v>
      </c>
      <c r="D42" s="24">
        <v>28637697</v>
      </c>
      <c r="E42" s="24">
        <v>0</v>
      </c>
      <c r="F42" s="25">
        <f t="shared" si="0"/>
        <v>0</v>
      </c>
    </row>
    <row r="43" spans="2:6" x14ac:dyDescent="0.25">
      <c r="B43" s="26" t="s">
        <v>21</v>
      </c>
      <c r="C43" s="27">
        <v>30990690</v>
      </c>
      <c r="D43" s="27">
        <v>37458215</v>
      </c>
      <c r="E43" s="27">
        <v>0</v>
      </c>
      <c r="F43" s="28">
        <f t="shared" si="0"/>
        <v>0</v>
      </c>
    </row>
    <row r="44" spans="2:6" x14ac:dyDescent="0.25">
      <c r="B44" s="26" t="s">
        <v>22</v>
      </c>
      <c r="C44" s="27">
        <v>25000000</v>
      </c>
      <c r="D44" s="27">
        <v>25000000</v>
      </c>
      <c r="E44" s="27">
        <v>0</v>
      </c>
      <c r="F44" s="28">
        <f t="shared" si="0"/>
        <v>0</v>
      </c>
    </row>
    <row r="45" spans="2:6" x14ac:dyDescent="0.25">
      <c r="B45" s="26" t="s">
        <v>23</v>
      </c>
      <c r="C45" s="27">
        <v>25000000</v>
      </c>
      <c r="D45" s="27">
        <v>25000000</v>
      </c>
      <c r="E45" s="27">
        <v>0</v>
      </c>
      <c r="F45" s="28">
        <f t="shared" ref="F45:F47" si="7">E45/D45</f>
        <v>0</v>
      </c>
    </row>
    <row r="46" spans="2:6" x14ac:dyDescent="0.25">
      <c r="B46" s="26" t="s">
        <v>24</v>
      </c>
      <c r="C46" s="27">
        <v>15000000</v>
      </c>
      <c r="D46" s="27">
        <v>15000000</v>
      </c>
      <c r="E46" s="27">
        <v>0</v>
      </c>
      <c r="F46" s="28">
        <f t="shared" si="7"/>
        <v>0</v>
      </c>
    </row>
    <row r="47" spans="2:6" x14ac:dyDescent="0.25">
      <c r="B47" s="26" t="s">
        <v>25</v>
      </c>
      <c r="C47" s="27">
        <v>25000000</v>
      </c>
      <c r="D47" s="27">
        <v>25000000</v>
      </c>
      <c r="E47" s="27">
        <v>0</v>
      </c>
      <c r="F47" s="28">
        <f t="shared" si="7"/>
        <v>0</v>
      </c>
    </row>
    <row r="48" spans="2:6" x14ac:dyDescent="0.25">
      <c r="B48" s="26" t="s">
        <v>31</v>
      </c>
      <c r="C48" s="27">
        <v>10000000</v>
      </c>
      <c r="D48" s="27">
        <v>10000000</v>
      </c>
      <c r="E48" s="27">
        <v>0</v>
      </c>
      <c r="F48" s="28">
        <f t="shared" si="0"/>
        <v>0</v>
      </c>
    </row>
    <row r="49" spans="2:6" x14ac:dyDescent="0.25">
      <c r="B49" s="26" t="s">
        <v>27</v>
      </c>
      <c r="C49" s="27">
        <v>3010683</v>
      </c>
      <c r="D49" s="27">
        <v>13677708</v>
      </c>
      <c r="E49" s="27">
        <v>257291.25</v>
      </c>
      <c r="F49" s="28">
        <f t="shared" si="0"/>
        <v>1.8810991578413577E-2</v>
      </c>
    </row>
    <row r="50" spans="2:6" x14ac:dyDescent="0.25">
      <c r="B50" s="26" t="s">
        <v>28</v>
      </c>
      <c r="C50" s="27">
        <v>708421335</v>
      </c>
      <c r="D50" s="27">
        <v>722826948</v>
      </c>
      <c r="E50" s="27">
        <v>2284094.7400000002</v>
      </c>
      <c r="F50" s="28">
        <f t="shared" si="0"/>
        <v>3.1599468535586477E-3</v>
      </c>
    </row>
    <row r="51" spans="2:6" hidden="1" x14ac:dyDescent="0.25">
      <c r="B51" s="26"/>
      <c r="C51" s="27"/>
      <c r="D51" s="27"/>
      <c r="E51" s="27"/>
      <c r="F51" s="28" t="e">
        <f t="shared" si="0"/>
        <v>#DIV/0!</v>
      </c>
    </row>
    <row r="52" spans="2:6" hidden="1" x14ac:dyDescent="0.25">
      <c r="B52" s="26"/>
      <c r="C52" s="27"/>
      <c r="D52" s="27"/>
      <c r="E52" s="27"/>
      <c r="F52" s="28" t="e">
        <f t="shared" si="0"/>
        <v>#DIV/0!</v>
      </c>
    </row>
    <row r="53" spans="2:6" x14ac:dyDescent="0.25">
      <c r="B53" s="5" t="s">
        <v>8</v>
      </c>
      <c r="C53" s="6">
        <f>+C41+C34+C32+C19+C16+C6</f>
        <v>3530159116</v>
      </c>
      <c r="D53" s="6">
        <f>+D41+D34+D32+D19+D16+D6</f>
        <v>3551191887</v>
      </c>
      <c r="E53" s="6">
        <f>+E41+E34+E32+E19+E16+E6</f>
        <v>76955363.420000002</v>
      </c>
      <c r="F53" s="9">
        <f t="shared" si="0"/>
        <v>2.1670291515846776E-2</v>
      </c>
    </row>
    <row r="54" spans="2:6" x14ac:dyDescent="0.25">
      <c r="B54" s="1" t="s">
        <v>11</v>
      </c>
      <c r="C54" s="41"/>
      <c r="D54" s="41"/>
      <c r="E54" s="41"/>
    </row>
    <row r="55" spans="2:6" x14ac:dyDescent="0.25">
      <c r="C55" s="41"/>
      <c r="D55" s="41"/>
      <c r="E55" s="41"/>
      <c r="F55" s="41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4"/>
  <sheetViews>
    <sheetView showGridLines="0" zoomScaleNormal="100" workbookViewId="0"/>
  </sheetViews>
  <sheetFormatPr baseColWidth="10" defaultRowHeight="15" x14ac:dyDescent="0.25"/>
  <cols>
    <col min="1" max="1" width="11.42578125" style="1"/>
    <col min="2" max="2" width="71.28515625" style="1" customWidth="1"/>
    <col min="3" max="4" width="12.7109375" style="1" bestFit="1" customWidth="1"/>
    <col min="5" max="5" width="12.42578125" style="1" customWidth="1"/>
    <col min="6" max="16384" width="11.42578125" style="1"/>
  </cols>
  <sheetData>
    <row r="2" spans="2:6" ht="43.5" customHeight="1" x14ac:dyDescent="0.25">
      <c r="B2" s="49" t="s">
        <v>17</v>
      </c>
      <c r="C2" s="49"/>
      <c r="D2" s="49"/>
      <c r="E2" s="49"/>
      <c r="F2" s="49"/>
    </row>
    <row r="5" spans="2:6" ht="38.25" x14ac:dyDescent="0.25">
      <c r="B5" s="10" t="s">
        <v>9</v>
      </c>
      <c r="C5" s="10" t="s">
        <v>6</v>
      </c>
      <c r="D5" s="10" t="s">
        <v>7</v>
      </c>
      <c r="E5" s="14" t="s">
        <v>15</v>
      </c>
      <c r="F5" s="14" t="s">
        <v>10</v>
      </c>
    </row>
    <row r="6" spans="2:6" x14ac:dyDescent="0.25">
      <c r="B6" s="3" t="s">
        <v>0</v>
      </c>
      <c r="C6" s="4">
        <f>SUM(C7:C15)</f>
        <v>1173604000</v>
      </c>
      <c r="D6" s="4">
        <f>SUM(D7:D15)</f>
        <v>1173604000</v>
      </c>
      <c r="E6" s="4">
        <f>SUM(E7:E15)</f>
        <v>51310263.380000003</v>
      </c>
      <c r="F6" s="7">
        <f t="shared" ref="F6:F28" si="0">E6/D6</f>
        <v>4.3720252640584052E-2</v>
      </c>
    </row>
    <row r="7" spans="2:6" x14ac:dyDescent="0.25">
      <c r="B7" s="15" t="s">
        <v>20</v>
      </c>
      <c r="C7" s="16">
        <v>1828049</v>
      </c>
      <c r="D7" s="16">
        <v>1776761</v>
      </c>
      <c r="E7" s="16">
        <v>133088.72</v>
      </c>
      <c r="F7" s="33">
        <f t="shared" si="0"/>
        <v>7.4905246119202296E-2</v>
      </c>
    </row>
    <row r="8" spans="2:6" x14ac:dyDescent="0.25">
      <c r="B8" s="17" t="s">
        <v>21</v>
      </c>
      <c r="C8" s="18">
        <v>979481</v>
      </c>
      <c r="D8" s="18">
        <v>917680</v>
      </c>
      <c r="E8" s="18">
        <v>62143.009999999995</v>
      </c>
      <c r="F8" s="34">
        <f t="shared" si="0"/>
        <v>6.7717515909685291E-2</v>
      </c>
    </row>
    <row r="9" spans="2:6" x14ac:dyDescent="0.25">
      <c r="B9" s="17" t="s">
        <v>22</v>
      </c>
      <c r="C9" s="18">
        <v>1179872</v>
      </c>
      <c r="D9" s="18">
        <v>1016351</v>
      </c>
      <c r="E9" s="18">
        <v>80051.180000000008</v>
      </c>
      <c r="F9" s="34">
        <f t="shared" si="0"/>
        <v>7.876332093932116E-2</v>
      </c>
    </row>
    <row r="10" spans="2:6" x14ac:dyDescent="0.25">
      <c r="B10" s="17" t="s">
        <v>23</v>
      </c>
      <c r="C10" s="18">
        <v>501808</v>
      </c>
      <c r="D10" s="18">
        <v>484768</v>
      </c>
      <c r="E10" s="18">
        <v>30815.789999999997</v>
      </c>
      <c r="F10" s="34">
        <f t="shared" si="0"/>
        <v>6.3568119182784336E-2</v>
      </c>
    </row>
    <row r="11" spans="2:6" x14ac:dyDescent="0.25">
      <c r="B11" s="17" t="s">
        <v>24</v>
      </c>
      <c r="C11" s="18">
        <v>1372278</v>
      </c>
      <c r="D11" s="18">
        <v>1365115</v>
      </c>
      <c r="E11" s="18">
        <v>88218.04</v>
      </c>
      <c r="F11" s="34">
        <f t="shared" si="0"/>
        <v>6.4623156290861933E-2</v>
      </c>
    </row>
    <row r="12" spans="2:6" x14ac:dyDescent="0.25">
      <c r="B12" s="17" t="s">
        <v>25</v>
      </c>
      <c r="C12" s="18">
        <v>73880</v>
      </c>
      <c r="D12" s="18">
        <v>0</v>
      </c>
      <c r="E12" s="18">
        <v>0</v>
      </c>
      <c r="F12" s="47" t="str">
        <f>IF(E12=0,"%",E12/D12)</f>
        <v>%</v>
      </c>
    </row>
    <row r="13" spans="2:6" x14ac:dyDescent="0.25">
      <c r="B13" s="17" t="s">
        <v>26</v>
      </c>
      <c r="C13" s="18">
        <v>462592</v>
      </c>
      <c r="D13" s="18">
        <v>1362160</v>
      </c>
      <c r="E13" s="18">
        <v>133475.38999999998</v>
      </c>
      <c r="F13" s="34">
        <f t="shared" si="0"/>
        <v>9.7988041052446101E-2</v>
      </c>
    </row>
    <row r="14" spans="2:6" x14ac:dyDescent="0.25">
      <c r="B14" s="17" t="s">
        <v>27</v>
      </c>
      <c r="C14" s="18">
        <v>1145669220</v>
      </c>
      <c r="D14" s="18">
        <v>1135112676</v>
      </c>
      <c r="E14" s="18">
        <v>48672208.100000001</v>
      </c>
      <c r="F14" s="34">
        <f t="shared" si="0"/>
        <v>4.2878745986270707E-2</v>
      </c>
    </row>
    <row r="15" spans="2:6" x14ac:dyDescent="0.25">
      <c r="B15" s="17" t="s">
        <v>28</v>
      </c>
      <c r="C15" s="18">
        <v>21536820</v>
      </c>
      <c r="D15" s="18">
        <v>31568489</v>
      </c>
      <c r="E15" s="18">
        <v>2110263.1499999994</v>
      </c>
      <c r="F15" s="34">
        <f t="shared" si="0"/>
        <v>6.6847138296672978E-2</v>
      </c>
    </row>
    <row r="16" spans="2:6" x14ac:dyDescent="0.25">
      <c r="B16" s="3" t="s">
        <v>1</v>
      </c>
      <c r="C16" s="4">
        <f>SUM(C17:C18)</f>
        <v>121547574</v>
      </c>
      <c r="D16" s="4">
        <f>SUM(D17:D18)</f>
        <v>121547574</v>
      </c>
      <c r="E16" s="4">
        <f>SUM(E17:E18)</f>
        <v>4151075.0100000002</v>
      </c>
      <c r="F16" s="7">
        <f t="shared" si="0"/>
        <v>3.4151854071558845E-2</v>
      </c>
    </row>
    <row r="17" spans="2:6" x14ac:dyDescent="0.25">
      <c r="B17" s="17" t="s">
        <v>27</v>
      </c>
      <c r="C17" s="18">
        <v>76843240</v>
      </c>
      <c r="D17" s="18">
        <v>76793265</v>
      </c>
      <c r="E17" s="18">
        <v>0</v>
      </c>
      <c r="F17" s="34">
        <f t="shared" si="0"/>
        <v>0</v>
      </c>
    </row>
    <row r="18" spans="2:6" x14ac:dyDescent="0.25">
      <c r="B18" s="17" t="s">
        <v>28</v>
      </c>
      <c r="C18" s="18">
        <v>44704334</v>
      </c>
      <c r="D18" s="18">
        <v>44754309</v>
      </c>
      <c r="E18" s="18">
        <v>4151075.0100000002</v>
      </c>
      <c r="F18" s="34">
        <f t="shared" si="0"/>
        <v>9.2752521550494724E-2</v>
      </c>
    </row>
    <row r="19" spans="2:6" x14ac:dyDescent="0.25">
      <c r="B19" s="3" t="s">
        <v>2</v>
      </c>
      <c r="C19" s="4">
        <f>SUM(C20:C31)</f>
        <v>1284435998</v>
      </c>
      <c r="D19" s="4">
        <f t="shared" ref="D19:E19" si="1">SUM(D20:D31)</f>
        <v>1264340815</v>
      </c>
      <c r="E19" s="4">
        <f t="shared" si="1"/>
        <v>6684746.8200000003</v>
      </c>
      <c r="F19" s="7">
        <f t="shared" si="0"/>
        <v>5.2871399393999638E-3</v>
      </c>
    </row>
    <row r="20" spans="2:6" x14ac:dyDescent="0.25">
      <c r="B20" s="15" t="s">
        <v>20</v>
      </c>
      <c r="C20" s="16">
        <v>450065784</v>
      </c>
      <c r="D20" s="16">
        <v>439831022</v>
      </c>
      <c r="E20" s="16">
        <v>212396.54</v>
      </c>
      <c r="F20" s="33">
        <f t="shared" si="0"/>
        <v>4.8290486431400468E-4</v>
      </c>
    </row>
    <row r="21" spans="2:6" x14ac:dyDescent="0.25">
      <c r="B21" s="17" t="s">
        <v>21</v>
      </c>
      <c r="C21" s="18">
        <v>181482848</v>
      </c>
      <c r="D21" s="18">
        <v>181414397</v>
      </c>
      <c r="E21" s="18">
        <v>69821.83</v>
      </c>
      <c r="F21" s="34">
        <f t="shared" si="0"/>
        <v>3.8487480130918166E-4</v>
      </c>
    </row>
    <row r="22" spans="2:6" x14ac:dyDescent="0.25">
      <c r="B22" s="17" t="s">
        <v>22</v>
      </c>
      <c r="C22" s="18">
        <v>115269328</v>
      </c>
      <c r="D22" s="18">
        <v>114232419</v>
      </c>
      <c r="E22" s="18">
        <v>85326.22</v>
      </c>
      <c r="F22" s="34">
        <f t="shared" si="0"/>
        <v>7.469527542789757E-4</v>
      </c>
    </row>
    <row r="23" spans="2:6" x14ac:dyDescent="0.25">
      <c r="B23" s="17" t="s">
        <v>23</v>
      </c>
      <c r="C23" s="18">
        <v>86286776</v>
      </c>
      <c r="D23" s="18">
        <v>88067402</v>
      </c>
      <c r="E23" s="18">
        <v>317819.74</v>
      </c>
      <c r="F23" s="34">
        <f t="shared" si="0"/>
        <v>3.6088238415390066E-3</v>
      </c>
    </row>
    <row r="24" spans="2:6" x14ac:dyDescent="0.25">
      <c r="B24" s="17" t="s">
        <v>24</v>
      </c>
      <c r="C24" s="18">
        <v>31979054</v>
      </c>
      <c r="D24" s="18">
        <v>31322651</v>
      </c>
      <c r="E24" s="18">
        <v>99410.689999999988</v>
      </c>
      <c r="F24" s="34">
        <f t="shared" si="0"/>
        <v>3.1737636127925437E-3</v>
      </c>
    </row>
    <row r="25" spans="2:6" x14ac:dyDescent="0.25">
      <c r="B25" s="17" t="s">
        <v>25</v>
      </c>
      <c r="C25" s="18">
        <v>82012540</v>
      </c>
      <c r="D25" s="18">
        <v>80043596</v>
      </c>
      <c r="E25" s="18">
        <v>9099.0499999999993</v>
      </c>
      <c r="F25" s="34">
        <f t="shared" si="0"/>
        <v>1.136761771672527E-4</v>
      </c>
    </row>
    <row r="26" spans="2:6" x14ac:dyDescent="0.25">
      <c r="B26" s="17" t="s">
        <v>26</v>
      </c>
      <c r="C26" s="18">
        <v>15160222</v>
      </c>
      <c r="D26" s="18">
        <v>15236210</v>
      </c>
      <c r="E26" s="18">
        <v>213196.43</v>
      </c>
      <c r="F26" s="34">
        <f t="shared" ref="F26" si="2">E26/D26</f>
        <v>1.3992746883903543E-2</v>
      </c>
    </row>
    <row r="27" spans="2:6" x14ac:dyDescent="0.25">
      <c r="B27" s="17" t="s">
        <v>29</v>
      </c>
      <c r="C27" s="18">
        <v>9382692</v>
      </c>
      <c r="D27" s="18">
        <v>12159948</v>
      </c>
      <c r="E27" s="18">
        <v>18191.46</v>
      </c>
      <c r="F27" s="34">
        <f t="shared" si="0"/>
        <v>1.496014621115156E-3</v>
      </c>
    </row>
    <row r="28" spans="2:6" x14ac:dyDescent="0.25">
      <c r="B28" s="17" t="s">
        <v>30</v>
      </c>
      <c r="C28" s="18">
        <v>2035729</v>
      </c>
      <c r="D28" s="18">
        <v>1935095</v>
      </c>
      <c r="E28" s="18">
        <v>23889.77</v>
      </c>
      <c r="F28" s="34">
        <f t="shared" si="0"/>
        <v>1.2345528255718712E-2</v>
      </c>
    </row>
    <row r="29" spans="2:6" x14ac:dyDescent="0.25">
      <c r="B29" s="17" t="s">
        <v>31</v>
      </c>
      <c r="C29" s="18">
        <v>5217693</v>
      </c>
      <c r="D29" s="18">
        <v>5205489</v>
      </c>
      <c r="E29" s="18">
        <v>20062.38</v>
      </c>
      <c r="F29" s="34">
        <f t="shared" ref="F29:F53" si="3">E29/D29</f>
        <v>3.8540817202764237E-3</v>
      </c>
    </row>
    <row r="30" spans="2:6" x14ac:dyDescent="0.25">
      <c r="B30" s="17" t="s">
        <v>27</v>
      </c>
      <c r="C30" s="18">
        <v>140833642</v>
      </c>
      <c r="D30" s="18">
        <v>139561698</v>
      </c>
      <c r="E30" s="18">
        <v>4706484.1100000013</v>
      </c>
      <c r="F30" s="34">
        <f t="shared" si="3"/>
        <v>3.3723322211227334E-2</v>
      </c>
    </row>
    <row r="31" spans="2:6" x14ac:dyDescent="0.25">
      <c r="B31" s="19" t="s">
        <v>28</v>
      </c>
      <c r="C31" s="20">
        <v>164709690</v>
      </c>
      <c r="D31" s="20">
        <v>155330888</v>
      </c>
      <c r="E31" s="20">
        <v>909048.60000000009</v>
      </c>
      <c r="F31" s="35">
        <f t="shared" si="3"/>
        <v>5.852336336350566E-3</v>
      </c>
    </row>
    <row r="32" spans="2:6" hidden="1" x14ac:dyDescent="0.25">
      <c r="B32" s="3" t="s">
        <v>3</v>
      </c>
      <c r="C32" s="4">
        <f>+C33</f>
        <v>0</v>
      </c>
      <c r="D32" s="4">
        <f t="shared" ref="D32:E32" si="4">+D33</f>
        <v>0</v>
      </c>
      <c r="E32" s="4">
        <f t="shared" si="4"/>
        <v>0</v>
      </c>
      <c r="F32" s="7" t="e">
        <f t="shared" si="3"/>
        <v>#DIV/0!</v>
      </c>
    </row>
    <row r="33" spans="2:6" hidden="1" x14ac:dyDescent="0.25">
      <c r="B33" s="21"/>
      <c r="C33" s="22"/>
      <c r="D33" s="22"/>
      <c r="E33" s="22"/>
      <c r="F33" s="36" t="e">
        <f t="shared" si="3"/>
        <v>#DIV/0!</v>
      </c>
    </row>
    <row r="34" spans="2:6" x14ac:dyDescent="0.25">
      <c r="B34" s="3" t="s">
        <v>4</v>
      </c>
      <c r="C34" s="4">
        <f>+SUM(C35:C40)</f>
        <v>15028000</v>
      </c>
      <c r="D34" s="4">
        <f t="shared" ref="D34:E34" si="5">+SUM(D35:D40)</f>
        <v>24613784</v>
      </c>
      <c r="E34" s="4">
        <f t="shared" si="5"/>
        <v>10508350.280000001</v>
      </c>
      <c r="F34" s="7">
        <f t="shared" si="3"/>
        <v>0.42692949121516632</v>
      </c>
    </row>
    <row r="35" spans="2:6" x14ac:dyDescent="0.25">
      <c r="B35" s="15" t="s">
        <v>20</v>
      </c>
      <c r="C35" s="16">
        <v>777000</v>
      </c>
      <c r="D35" s="16">
        <v>9181976</v>
      </c>
      <c r="E35" s="16">
        <v>7052104.2800000003</v>
      </c>
      <c r="F35" s="33">
        <f t="shared" si="3"/>
        <v>0.76803776006384683</v>
      </c>
    </row>
    <row r="36" spans="2:6" x14ac:dyDescent="0.25">
      <c r="B36" s="17" t="s">
        <v>23</v>
      </c>
      <c r="C36" s="18">
        <v>0</v>
      </c>
      <c r="D36" s="18">
        <v>1180808</v>
      </c>
      <c r="E36" s="18">
        <v>598596</v>
      </c>
      <c r="F36" s="34">
        <f t="shared" ref="F36:F37" si="6">E36/D36</f>
        <v>0.50693762237383211</v>
      </c>
    </row>
    <row r="37" spans="2:6" x14ac:dyDescent="0.25">
      <c r="B37" s="17" t="s">
        <v>27</v>
      </c>
      <c r="C37" s="18">
        <v>2830000</v>
      </c>
      <c r="D37" s="18">
        <v>2830000</v>
      </c>
      <c r="E37" s="18">
        <v>2400</v>
      </c>
      <c r="F37" s="34">
        <f t="shared" si="6"/>
        <v>8.4805653710247353E-4</v>
      </c>
    </row>
    <row r="38" spans="2:6" x14ac:dyDescent="0.25">
      <c r="B38" s="17" t="s">
        <v>28</v>
      </c>
      <c r="C38" s="18">
        <v>11421000</v>
      </c>
      <c r="D38" s="18">
        <v>11421000</v>
      </c>
      <c r="E38" s="18">
        <v>2855250</v>
      </c>
      <c r="F38" s="34">
        <f t="shared" si="3"/>
        <v>0.25</v>
      </c>
    </row>
    <row r="39" spans="2:6" hidden="1" x14ac:dyDescent="0.25">
      <c r="B39" s="17"/>
      <c r="C39" s="18"/>
      <c r="D39" s="18"/>
      <c r="E39" s="18"/>
      <c r="F39" s="34" t="e">
        <f t="shared" si="3"/>
        <v>#DIV/0!</v>
      </c>
    </row>
    <row r="40" spans="2:6" hidden="1" x14ac:dyDescent="0.25">
      <c r="B40" s="17"/>
      <c r="C40" s="18"/>
      <c r="D40" s="18"/>
      <c r="E40" s="18"/>
      <c r="F40" s="34" t="e">
        <f t="shared" si="3"/>
        <v>#DIV/0!</v>
      </c>
    </row>
    <row r="41" spans="2:6" x14ac:dyDescent="0.25">
      <c r="B41" s="3" t="s">
        <v>5</v>
      </c>
      <c r="C41" s="4">
        <f>+SUM(C42:C52)</f>
        <v>867775375</v>
      </c>
      <c r="D41" s="4">
        <f t="shared" ref="D41:E41" si="7">+SUM(D42:D52)</f>
        <v>899317545</v>
      </c>
      <c r="E41" s="4">
        <f t="shared" si="7"/>
        <v>2541385.9900000002</v>
      </c>
      <c r="F41" s="7">
        <f t="shared" si="3"/>
        <v>2.8259050478104484E-3</v>
      </c>
    </row>
    <row r="42" spans="2:6" x14ac:dyDescent="0.25">
      <c r="B42" s="15" t="s">
        <v>20</v>
      </c>
      <c r="C42" s="16">
        <v>28635690</v>
      </c>
      <c r="D42" s="16">
        <v>28637697</v>
      </c>
      <c r="E42" s="16">
        <v>0</v>
      </c>
      <c r="F42" s="33">
        <f t="shared" si="3"/>
        <v>0</v>
      </c>
    </row>
    <row r="43" spans="2:6" x14ac:dyDescent="0.25">
      <c r="B43" s="17" t="s">
        <v>21</v>
      </c>
      <c r="C43" s="18">
        <v>30990690</v>
      </c>
      <c r="D43" s="18">
        <v>37458215</v>
      </c>
      <c r="E43" s="18">
        <v>0</v>
      </c>
      <c r="F43" s="34">
        <f t="shared" si="3"/>
        <v>0</v>
      </c>
    </row>
    <row r="44" spans="2:6" x14ac:dyDescent="0.25">
      <c r="B44" s="17" t="s">
        <v>22</v>
      </c>
      <c r="C44" s="18">
        <v>25000000</v>
      </c>
      <c r="D44" s="18">
        <v>25000000</v>
      </c>
      <c r="E44" s="18">
        <v>0</v>
      </c>
      <c r="F44" s="34">
        <f t="shared" si="3"/>
        <v>0</v>
      </c>
    </row>
    <row r="45" spans="2:6" x14ac:dyDescent="0.25">
      <c r="B45" s="17" t="s">
        <v>23</v>
      </c>
      <c r="C45" s="18">
        <v>25000000</v>
      </c>
      <c r="D45" s="18">
        <v>25000000</v>
      </c>
      <c r="E45" s="18">
        <v>0</v>
      </c>
      <c r="F45" s="34">
        <f t="shared" ref="F45:F47" si="8">E45/D45</f>
        <v>0</v>
      </c>
    </row>
    <row r="46" spans="2:6" x14ac:dyDescent="0.25">
      <c r="B46" s="17" t="s">
        <v>24</v>
      </c>
      <c r="C46" s="18">
        <v>15000000</v>
      </c>
      <c r="D46" s="18">
        <v>15000000</v>
      </c>
      <c r="E46" s="18">
        <v>0</v>
      </c>
      <c r="F46" s="34">
        <f t="shared" si="8"/>
        <v>0</v>
      </c>
    </row>
    <row r="47" spans="2:6" x14ac:dyDescent="0.25">
      <c r="B47" s="17" t="s">
        <v>25</v>
      </c>
      <c r="C47" s="18">
        <v>25000000</v>
      </c>
      <c r="D47" s="18">
        <v>25000000</v>
      </c>
      <c r="E47" s="18">
        <v>0</v>
      </c>
      <c r="F47" s="34">
        <f t="shared" si="8"/>
        <v>0</v>
      </c>
    </row>
    <row r="48" spans="2:6" x14ac:dyDescent="0.25">
      <c r="B48" s="17" t="s">
        <v>31</v>
      </c>
      <c r="C48" s="18">
        <v>10000000</v>
      </c>
      <c r="D48" s="18">
        <v>10000000</v>
      </c>
      <c r="E48" s="18">
        <v>0</v>
      </c>
      <c r="F48" s="34">
        <f t="shared" si="3"/>
        <v>0</v>
      </c>
    </row>
    <row r="49" spans="2:6" x14ac:dyDescent="0.25">
      <c r="B49" s="17" t="s">
        <v>27</v>
      </c>
      <c r="C49" s="18">
        <v>0</v>
      </c>
      <c r="D49" s="18">
        <v>10667025</v>
      </c>
      <c r="E49" s="18">
        <v>257291.25</v>
      </c>
      <c r="F49" s="34">
        <f t="shared" si="3"/>
        <v>2.4120244398039753E-2</v>
      </c>
    </row>
    <row r="50" spans="2:6" x14ac:dyDescent="0.25">
      <c r="B50" s="17" t="s">
        <v>28</v>
      </c>
      <c r="C50" s="18">
        <v>708148995</v>
      </c>
      <c r="D50" s="18">
        <v>722554608</v>
      </c>
      <c r="E50" s="18">
        <v>2284094.7400000002</v>
      </c>
      <c r="F50" s="34">
        <f t="shared" si="3"/>
        <v>3.1611378776232233E-3</v>
      </c>
    </row>
    <row r="51" spans="2:6" hidden="1" x14ac:dyDescent="0.25">
      <c r="B51" s="17"/>
      <c r="C51" s="18"/>
      <c r="D51" s="18"/>
      <c r="E51" s="18"/>
      <c r="F51" s="34" t="e">
        <f t="shared" si="3"/>
        <v>#DIV/0!</v>
      </c>
    </row>
    <row r="52" spans="2:6" hidden="1" x14ac:dyDescent="0.25">
      <c r="B52" s="17"/>
      <c r="C52" s="18"/>
      <c r="D52" s="18"/>
      <c r="E52" s="18"/>
      <c r="F52" s="34" t="e">
        <f t="shared" si="3"/>
        <v>#DIV/0!</v>
      </c>
    </row>
    <row r="53" spans="2:6" x14ac:dyDescent="0.25">
      <c r="B53" s="5" t="s">
        <v>8</v>
      </c>
      <c r="C53" s="6">
        <f>+C41+C34+C32+C19+C16+C6</f>
        <v>3462390947</v>
      </c>
      <c r="D53" s="6">
        <f>+D41+D34+D32+D19+D16+D6</f>
        <v>3483423718</v>
      </c>
      <c r="E53" s="6">
        <f>+E41+E34+E32+E19+E16+E6</f>
        <v>75195821.480000004</v>
      </c>
      <c r="F53" s="9">
        <f t="shared" si="3"/>
        <v>2.1586757043490969E-2</v>
      </c>
    </row>
    <row r="54" spans="2:6" x14ac:dyDescent="0.25">
      <c r="B54" s="1" t="s">
        <v>11</v>
      </c>
      <c r="C54" s="13"/>
      <c r="D54" s="13"/>
      <c r="E54" s="13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showGridLines="0" zoomScaleNormal="100" workbookViewId="0"/>
  </sheetViews>
  <sheetFormatPr baseColWidth="10" defaultRowHeight="15" x14ac:dyDescent="0.25"/>
  <cols>
    <col min="2" max="2" width="71.5703125" customWidth="1"/>
    <col min="5" max="5" width="12.42578125" customWidth="1"/>
  </cols>
  <sheetData>
    <row r="2" spans="2:6" ht="52.5" customHeight="1" x14ac:dyDescent="0.25">
      <c r="B2" s="49" t="s">
        <v>16</v>
      </c>
      <c r="C2" s="49"/>
      <c r="D2" s="49"/>
      <c r="E2" s="49"/>
      <c r="F2" s="49"/>
    </row>
    <row r="5" spans="2:6" ht="38.25" x14ac:dyDescent="0.25">
      <c r="B5" s="10" t="s">
        <v>9</v>
      </c>
      <c r="C5" s="10" t="s">
        <v>6</v>
      </c>
      <c r="D5" s="10" t="s">
        <v>7</v>
      </c>
      <c r="E5" s="14" t="s">
        <v>15</v>
      </c>
      <c r="F5" s="14" t="s">
        <v>10</v>
      </c>
    </row>
    <row r="6" spans="2:6" x14ac:dyDescent="0.25">
      <c r="B6" s="3" t="s">
        <v>0</v>
      </c>
      <c r="C6" s="4">
        <f>SUM(C7:C7)</f>
        <v>200000</v>
      </c>
      <c r="D6" s="4">
        <f>SUM(D7:D7)</f>
        <v>200000</v>
      </c>
      <c r="E6" s="4">
        <f>SUM(E7:E7)</f>
        <v>7630</v>
      </c>
      <c r="F6" s="7">
        <f t="shared" ref="F6:F29" si="0">E6/D6</f>
        <v>3.8150000000000003E-2</v>
      </c>
    </row>
    <row r="7" spans="2:6" x14ac:dyDescent="0.25">
      <c r="B7" s="42" t="s">
        <v>28</v>
      </c>
      <c r="C7" s="20">
        <v>200000</v>
      </c>
      <c r="D7" s="20">
        <v>200000</v>
      </c>
      <c r="E7" s="20">
        <v>7630</v>
      </c>
      <c r="F7" s="39">
        <f t="shared" si="0"/>
        <v>3.8150000000000003E-2</v>
      </c>
    </row>
    <row r="8" spans="2:6" x14ac:dyDescent="0.25">
      <c r="B8" s="3" t="s">
        <v>1</v>
      </c>
      <c r="C8" s="4">
        <f>SUM(C9:C10)</f>
        <v>850000</v>
      </c>
      <c r="D8" s="4">
        <f t="shared" ref="D8:E8" si="1">SUM(D9:D10)</f>
        <v>850000</v>
      </c>
      <c r="E8" s="4">
        <f t="shared" si="1"/>
        <v>0</v>
      </c>
      <c r="F8" s="7">
        <f t="shared" si="0"/>
        <v>0</v>
      </c>
    </row>
    <row r="9" spans="2:6" x14ac:dyDescent="0.25">
      <c r="B9" s="43" t="s">
        <v>27</v>
      </c>
      <c r="C9" s="16">
        <v>850000</v>
      </c>
      <c r="D9" s="16">
        <v>0</v>
      </c>
      <c r="E9" s="16">
        <v>0</v>
      </c>
      <c r="F9" s="48" t="str">
        <f>IF(E9=0,"%",E9/D9)</f>
        <v>%</v>
      </c>
    </row>
    <row r="10" spans="2:6" x14ac:dyDescent="0.25">
      <c r="B10" s="42" t="s">
        <v>28</v>
      </c>
      <c r="C10" s="20">
        <v>0</v>
      </c>
      <c r="D10" s="20">
        <v>850000</v>
      </c>
      <c r="E10" s="20">
        <v>0</v>
      </c>
      <c r="F10" s="39">
        <f t="shared" si="0"/>
        <v>0</v>
      </c>
    </row>
    <row r="11" spans="2:6" x14ac:dyDescent="0.25">
      <c r="B11" s="3" t="s">
        <v>2</v>
      </c>
      <c r="C11" s="4">
        <f>+SUM(C12:C22)</f>
        <v>60526363</v>
      </c>
      <c r="D11" s="4">
        <f>+SUM(D12:D22)</f>
        <v>60526363</v>
      </c>
      <c r="E11" s="4">
        <f>+SUM(E12:E22)</f>
        <v>1751911.9400000004</v>
      </c>
      <c r="F11" s="7">
        <f t="shared" si="0"/>
        <v>2.8944609475378528E-2</v>
      </c>
    </row>
    <row r="12" spans="2:6" x14ac:dyDescent="0.25">
      <c r="B12" s="15" t="s">
        <v>20</v>
      </c>
      <c r="C12" s="16">
        <v>6360</v>
      </c>
      <c r="D12" s="16">
        <v>6360</v>
      </c>
      <c r="E12" s="16">
        <v>0</v>
      </c>
      <c r="F12" s="37">
        <f t="shared" si="0"/>
        <v>0</v>
      </c>
    </row>
    <row r="13" spans="2:6" x14ac:dyDescent="0.25">
      <c r="B13" s="17" t="s">
        <v>21</v>
      </c>
      <c r="C13" s="18">
        <v>7950</v>
      </c>
      <c r="D13" s="18">
        <v>7950</v>
      </c>
      <c r="E13" s="18">
        <v>0</v>
      </c>
      <c r="F13" s="38">
        <f t="shared" si="0"/>
        <v>0</v>
      </c>
    </row>
    <row r="14" spans="2:6" x14ac:dyDescent="0.25">
      <c r="B14" s="17" t="s">
        <v>22</v>
      </c>
      <c r="C14" s="18">
        <v>4770</v>
      </c>
      <c r="D14" s="18">
        <v>4770</v>
      </c>
      <c r="E14" s="18">
        <v>0</v>
      </c>
      <c r="F14" s="38">
        <f t="shared" si="0"/>
        <v>0</v>
      </c>
    </row>
    <row r="15" spans="2:6" x14ac:dyDescent="0.25">
      <c r="B15" s="17" t="s">
        <v>23</v>
      </c>
      <c r="C15" s="18">
        <v>6360</v>
      </c>
      <c r="D15" s="18">
        <v>6360</v>
      </c>
      <c r="E15" s="18">
        <v>0</v>
      </c>
      <c r="F15" s="38">
        <f t="shared" si="0"/>
        <v>0</v>
      </c>
    </row>
    <row r="16" spans="2:6" x14ac:dyDescent="0.25">
      <c r="B16" s="17" t="s">
        <v>24</v>
      </c>
      <c r="C16" s="18">
        <v>4770</v>
      </c>
      <c r="D16" s="18">
        <v>4770</v>
      </c>
      <c r="E16" s="18">
        <v>0</v>
      </c>
      <c r="F16" s="38">
        <f t="shared" si="0"/>
        <v>0</v>
      </c>
    </row>
    <row r="17" spans="2:6" x14ac:dyDescent="0.25">
      <c r="B17" s="17" t="s">
        <v>25</v>
      </c>
      <c r="C17" s="18">
        <v>4770</v>
      </c>
      <c r="D17" s="18">
        <v>4770</v>
      </c>
      <c r="E17" s="18">
        <v>0</v>
      </c>
      <c r="F17" s="38">
        <f t="shared" si="0"/>
        <v>0</v>
      </c>
    </row>
    <row r="18" spans="2:6" x14ac:dyDescent="0.25">
      <c r="B18" s="17" t="s">
        <v>26</v>
      </c>
      <c r="C18" s="18">
        <v>5830</v>
      </c>
      <c r="D18" s="18">
        <v>5830</v>
      </c>
      <c r="E18" s="18">
        <v>0</v>
      </c>
      <c r="F18" s="38">
        <f t="shared" si="0"/>
        <v>0</v>
      </c>
    </row>
    <row r="19" spans="2:6" x14ac:dyDescent="0.25">
      <c r="B19" s="17" t="s">
        <v>30</v>
      </c>
      <c r="C19" s="18">
        <v>1590</v>
      </c>
      <c r="D19" s="18">
        <v>1590</v>
      </c>
      <c r="E19" s="18">
        <v>0</v>
      </c>
      <c r="F19" s="38">
        <f t="shared" si="0"/>
        <v>0</v>
      </c>
    </row>
    <row r="20" spans="2:6" x14ac:dyDescent="0.25">
      <c r="B20" s="17" t="s">
        <v>31</v>
      </c>
      <c r="C20" s="18">
        <v>3180</v>
      </c>
      <c r="D20" s="18">
        <v>3180</v>
      </c>
      <c r="E20" s="18">
        <v>0</v>
      </c>
      <c r="F20" s="38">
        <f t="shared" si="0"/>
        <v>0</v>
      </c>
    </row>
    <row r="21" spans="2:6" x14ac:dyDescent="0.25">
      <c r="B21" s="17" t="s">
        <v>27</v>
      </c>
      <c r="C21" s="18">
        <v>14832993</v>
      </c>
      <c r="D21" s="18">
        <v>15609676</v>
      </c>
      <c r="E21" s="18">
        <v>361600.43000000005</v>
      </c>
      <c r="F21" s="38">
        <f t="shared" si="0"/>
        <v>2.3165146413032536E-2</v>
      </c>
    </row>
    <row r="22" spans="2:6" x14ac:dyDescent="0.25">
      <c r="B22" s="17" t="s">
        <v>28</v>
      </c>
      <c r="C22" s="18">
        <v>45647790</v>
      </c>
      <c r="D22" s="18">
        <v>44871107</v>
      </c>
      <c r="E22" s="18">
        <v>1390311.5100000002</v>
      </c>
      <c r="F22" s="38">
        <f t="shared" si="0"/>
        <v>3.0984560064453062E-2</v>
      </c>
    </row>
    <row r="23" spans="2:6" x14ac:dyDescent="0.25">
      <c r="B23" s="3" t="s">
        <v>4</v>
      </c>
      <c r="C23" s="4">
        <f>+SUM(C24:C25)</f>
        <v>2908783</v>
      </c>
      <c r="D23" s="4">
        <f>+SUM(D24:D25)</f>
        <v>2908783</v>
      </c>
      <c r="E23" s="4">
        <f>+SUM(E24:E25)</f>
        <v>0</v>
      </c>
      <c r="F23" s="7">
        <f>E23/D23</f>
        <v>0</v>
      </c>
    </row>
    <row r="24" spans="2:6" x14ac:dyDescent="0.25">
      <c r="B24" s="15" t="s">
        <v>27</v>
      </c>
      <c r="C24" s="16">
        <v>2615453</v>
      </c>
      <c r="D24" s="16">
        <v>2616668</v>
      </c>
      <c r="E24" s="16">
        <v>0</v>
      </c>
      <c r="F24" s="37">
        <f t="shared" si="0"/>
        <v>0</v>
      </c>
    </row>
    <row r="25" spans="2:6" x14ac:dyDescent="0.25">
      <c r="B25" s="17" t="s">
        <v>28</v>
      </c>
      <c r="C25" s="18">
        <v>293330</v>
      </c>
      <c r="D25" s="18">
        <v>292115</v>
      </c>
      <c r="E25" s="18">
        <v>0</v>
      </c>
      <c r="F25" s="38">
        <f t="shared" si="0"/>
        <v>0</v>
      </c>
    </row>
    <row r="26" spans="2:6" x14ac:dyDescent="0.25">
      <c r="B26" s="3" t="s">
        <v>5</v>
      </c>
      <c r="C26" s="4">
        <f>+SUM(C27:C28)</f>
        <v>3283023</v>
      </c>
      <c r="D26" s="4">
        <f>+SUM(D27:D28)</f>
        <v>3283023</v>
      </c>
      <c r="E26" s="4">
        <f>+SUM(E27:E28)</f>
        <v>0</v>
      </c>
      <c r="F26" s="7">
        <f t="shared" si="0"/>
        <v>0</v>
      </c>
    </row>
    <row r="27" spans="2:6" x14ac:dyDescent="0.25">
      <c r="B27" s="17" t="s">
        <v>27</v>
      </c>
      <c r="C27" s="18">
        <v>3010683</v>
      </c>
      <c r="D27" s="18">
        <v>3010683</v>
      </c>
      <c r="E27" s="18">
        <v>0</v>
      </c>
      <c r="F27" s="38">
        <f t="shared" si="0"/>
        <v>0</v>
      </c>
    </row>
    <row r="28" spans="2:6" x14ac:dyDescent="0.25">
      <c r="B28" s="17" t="s">
        <v>28</v>
      </c>
      <c r="C28" s="18">
        <v>272340</v>
      </c>
      <c r="D28" s="18">
        <v>272340</v>
      </c>
      <c r="E28" s="18">
        <v>0</v>
      </c>
      <c r="F28" s="38">
        <f t="shared" si="0"/>
        <v>0</v>
      </c>
    </row>
    <row r="29" spans="2:6" x14ac:dyDescent="0.25">
      <c r="B29" s="5" t="s">
        <v>8</v>
      </c>
      <c r="C29" s="6">
        <f>+C26+C23+C11+C8+C6</f>
        <v>67768169</v>
      </c>
      <c r="D29" s="6">
        <f>+D26+D23+D11+D8+D6</f>
        <v>67768169</v>
      </c>
      <c r="E29" s="6">
        <f>+E26+E23+E11+E8+E6</f>
        <v>1759541.9400000004</v>
      </c>
      <c r="F29" s="9">
        <f t="shared" si="0"/>
        <v>2.5964135758190551E-2</v>
      </c>
    </row>
    <row r="30" spans="2:6" x14ac:dyDescent="0.25">
      <c r="B30" s="1" t="s">
        <v>11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49" t="s">
        <v>18</v>
      </c>
      <c r="C2" s="49"/>
      <c r="D2" s="49"/>
      <c r="E2" s="49"/>
      <c r="F2" s="49"/>
    </row>
    <row r="5" spans="2:6" ht="38.25" x14ac:dyDescent="0.25">
      <c r="B5" s="10" t="s">
        <v>9</v>
      </c>
      <c r="C5" s="10" t="s">
        <v>6</v>
      </c>
      <c r="D5" s="10" t="s">
        <v>7</v>
      </c>
      <c r="E5" s="14" t="s">
        <v>15</v>
      </c>
      <c r="F5" s="14" t="s">
        <v>10</v>
      </c>
    </row>
    <row r="6" spans="2:6" x14ac:dyDescent="0.25">
      <c r="B6" s="3" t="s">
        <v>5</v>
      </c>
      <c r="C6" s="4">
        <f>+SUM(C7:C8)</f>
        <v>0</v>
      </c>
      <c r="D6" s="4">
        <f t="shared" ref="D6:E6" si="0">+SUM(D7:D8)</f>
        <v>0</v>
      </c>
      <c r="E6" s="4">
        <f t="shared" si="0"/>
        <v>0</v>
      </c>
      <c r="F6" s="7" t="e">
        <f>E6/D6</f>
        <v>#DIV/0!</v>
      </c>
    </row>
    <row r="7" spans="2:6" x14ac:dyDescent="0.25">
      <c r="B7" s="43"/>
      <c r="C7" s="16"/>
      <c r="D7" s="16"/>
      <c r="E7" s="16"/>
      <c r="F7" s="37" t="e">
        <f>E7/D7</f>
        <v>#DIV/0!</v>
      </c>
    </row>
    <row r="8" spans="2:6" x14ac:dyDescent="0.25">
      <c r="B8" s="19"/>
      <c r="C8" s="20"/>
      <c r="D8" s="20"/>
      <c r="E8" s="20"/>
      <c r="F8" s="39" t="e">
        <f>E8/D8</f>
        <v>#DIV/0!</v>
      </c>
    </row>
    <row r="9" spans="2:6" x14ac:dyDescent="0.25">
      <c r="B9" s="5" t="s">
        <v>8</v>
      </c>
      <c r="C9" s="6">
        <f>+C6</f>
        <v>0</v>
      </c>
      <c r="D9" s="6">
        <f t="shared" ref="D9:E9" si="1">+D6</f>
        <v>0</v>
      </c>
      <c r="E9" s="6">
        <f t="shared" si="1"/>
        <v>0</v>
      </c>
      <c r="F9" s="9" t="e">
        <f>E9/D9</f>
        <v>#DIV/0!</v>
      </c>
    </row>
    <row r="10" spans="2:6" x14ac:dyDescent="0.25">
      <c r="B10" s="1" t="s">
        <v>11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workbookViewId="0">
      <selection activeCell="B2" sqref="B2:F2"/>
    </sheetView>
  </sheetViews>
  <sheetFormatPr baseColWidth="10" defaultRowHeight="15" x14ac:dyDescent="0.25"/>
  <cols>
    <col min="2" max="2" width="85.28515625" bestFit="1" customWidth="1"/>
    <col min="5" max="5" width="12.42578125" customWidth="1"/>
  </cols>
  <sheetData>
    <row r="2" spans="2:6" ht="60" customHeight="1" x14ac:dyDescent="0.25">
      <c r="B2" s="49" t="s">
        <v>19</v>
      </c>
      <c r="C2" s="49"/>
      <c r="D2" s="49"/>
      <c r="E2" s="49"/>
      <c r="F2" s="49"/>
    </row>
    <row r="5" spans="2:6" ht="38.25" x14ac:dyDescent="0.25">
      <c r="B5" s="10" t="s">
        <v>9</v>
      </c>
      <c r="C5" s="10" t="s">
        <v>6</v>
      </c>
      <c r="D5" s="10" t="s">
        <v>7</v>
      </c>
      <c r="E5" s="14" t="s">
        <v>15</v>
      </c>
      <c r="F5" s="14" t="s">
        <v>10</v>
      </c>
    </row>
    <row r="6" spans="2:6" x14ac:dyDescent="0.25">
      <c r="B6" s="3" t="s">
        <v>2</v>
      </c>
      <c r="C6" s="4">
        <f>+C7</f>
        <v>0</v>
      </c>
      <c r="D6" s="4">
        <f>+D7</f>
        <v>0</v>
      </c>
      <c r="E6" s="4">
        <f>+E7</f>
        <v>0</v>
      </c>
      <c r="F6" s="7" t="e">
        <f t="shared" ref="F6:F10" si="0">E6/D6</f>
        <v>#DIV/0!</v>
      </c>
    </row>
    <row r="7" spans="2:6" x14ac:dyDescent="0.25">
      <c r="B7" s="44"/>
      <c r="C7" s="18"/>
      <c r="D7" s="18"/>
      <c r="E7" s="18"/>
      <c r="F7" s="38" t="e">
        <f t="shared" si="0"/>
        <v>#DIV/0!</v>
      </c>
    </row>
    <row r="8" spans="2:6" x14ac:dyDescent="0.25">
      <c r="B8" s="3" t="s">
        <v>5</v>
      </c>
      <c r="C8" s="4">
        <f>+C9</f>
        <v>0</v>
      </c>
      <c r="D8" s="4">
        <f>+D9</f>
        <v>0</v>
      </c>
      <c r="E8" s="4">
        <f>+E9</f>
        <v>0</v>
      </c>
      <c r="F8" s="7" t="e">
        <f t="shared" si="0"/>
        <v>#DIV/0!</v>
      </c>
    </row>
    <row r="9" spans="2:6" x14ac:dyDescent="0.25">
      <c r="B9" s="45"/>
      <c r="C9" s="16"/>
      <c r="D9" s="16"/>
      <c r="E9" s="16"/>
      <c r="F9" s="37" t="e">
        <f t="shared" si="0"/>
        <v>#DIV/0!</v>
      </c>
    </row>
    <row r="10" spans="2:6" x14ac:dyDescent="0.25">
      <c r="B10" s="5" t="s">
        <v>8</v>
      </c>
      <c r="C10" s="6">
        <f>+C8+C6</f>
        <v>0</v>
      </c>
      <c r="D10" s="6">
        <f>+D8+D6</f>
        <v>0</v>
      </c>
      <c r="E10" s="6">
        <f>+E8+E6</f>
        <v>0</v>
      </c>
      <c r="F10" s="9" t="e">
        <f t="shared" si="0"/>
        <v>#DIV/0!</v>
      </c>
    </row>
    <row r="11" spans="2:6" x14ac:dyDescent="0.25">
      <c r="B11" s="1" t="s">
        <v>11</v>
      </c>
    </row>
  </sheetData>
  <mergeCells count="1">
    <mergeCell ref="B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workbookViewId="0">
      <selection activeCell="B7" sqref="B7:E7"/>
    </sheetView>
  </sheetViews>
  <sheetFormatPr baseColWidth="10" defaultRowHeight="15" x14ac:dyDescent="0.25"/>
  <cols>
    <col min="2" max="2" width="85.28515625" bestFit="1" customWidth="1"/>
  </cols>
  <sheetData>
    <row r="2" spans="2:6" ht="60" customHeight="1" x14ac:dyDescent="0.25">
      <c r="B2" s="49" t="s">
        <v>13</v>
      </c>
      <c r="C2" s="49"/>
      <c r="D2" s="49"/>
      <c r="E2" s="49"/>
      <c r="F2" s="49"/>
    </row>
    <row r="5" spans="2:6" ht="38.25" x14ac:dyDescent="0.25">
      <c r="B5" s="10" t="s">
        <v>9</v>
      </c>
      <c r="C5" s="10" t="s">
        <v>6</v>
      </c>
      <c r="D5" s="10" t="s">
        <v>7</v>
      </c>
      <c r="E5" s="14" t="s">
        <v>12</v>
      </c>
      <c r="F5" s="14" t="s">
        <v>10</v>
      </c>
    </row>
    <row r="6" spans="2:6" x14ac:dyDescent="0.25">
      <c r="B6" s="3" t="s">
        <v>5</v>
      </c>
      <c r="C6" s="4">
        <f>+C7</f>
        <v>0</v>
      </c>
      <c r="D6" s="4">
        <f t="shared" ref="D6:E6" si="0">+D7</f>
        <v>0</v>
      </c>
      <c r="E6" s="4">
        <f t="shared" si="0"/>
        <v>0</v>
      </c>
      <c r="F6" s="7" t="e">
        <f t="shared" ref="F6:F8" si="1">E6/D6</f>
        <v>#DIV/0!</v>
      </c>
    </row>
    <row r="7" spans="2:6" x14ac:dyDescent="0.25">
      <c r="B7" s="40"/>
      <c r="C7" s="16"/>
      <c r="D7" s="16"/>
      <c r="E7" s="16"/>
      <c r="F7" s="37" t="e">
        <f t="shared" si="1"/>
        <v>#DIV/0!</v>
      </c>
    </row>
    <row r="8" spans="2:6" x14ac:dyDescent="0.25">
      <c r="B8" s="5" t="s">
        <v>8</v>
      </c>
      <c r="C8" s="6">
        <f>+C6</f>
        <v>0</v>
      </c>
      <c r="D8" s="6">
        <f t="shared" ref="D8:E8" si="2">+D6</f>
        <v>0</v>
      </c>
      <c r="E8" s="6">
        <f t="shared" si="2"/>
        <v>0</v>
      </c>
      <c r="F8" s="9" t="e">
        <f t="shared" si="1"/>
        <v>#DIV/0!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TODA FUENTE</vt:lpstr>
      <vt:lpstr>RO</vt:lpstr>
      <vt:lpstr>RDR</vt:lpstr>
      <vt:lpstr>ROOC</vt:lpstr>
      <vt:lpstr>DYT</vt:lpstr>
      <vt:lpstr>RD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2017-02-16T19:21:00Z</dcterms:modified>
</cp:coreProperties>
</file>