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7\1.- INFORMACION A COMUNICACIONES\PpR_Pliego 2017\02_Febrero\"/>
    </mc:Choice>
  </mc:AlternateContent>
  <bookViews>
    <workbookView xWindow="120" yWindow="195" windowWidth="18915" windowHeight="11250"/>
  </bookViews>
  <sheets>
    <sheet name="TODA FUENTE" sheetId="1" r:id="rId1"/>
    <sheet name="RO" sheetId="2" r:id="rId2"/>
    <sheet name="RDR" sheetId="3" r:id="rId3"/>
    <sheet name="ROOC" sheetId="4" state="hidden" r:id="rId4"/>
    <sheet name="DYT" sheetId="5" state="hidden" r:id="rId5"/>
    <sheet name="RD" sheetId="7" state="hidden" r:id="rId6"/>
  </sheets>
  <definedNames>
    <definedName name="_xlnm.Print_Area" localSheetId="2">RDR!$B$2:$F$31</definedName>
    <definedName name="_xlnm.Print_Area" localSheetId="1">RO!$B$2:$F$59</definedName>
    <definedName name="_xlnm.Print_Area" localSheetId="3">ROOC!$B$2:$F$10</definedName>
    <definedName name="_xlnm.Print_Area" localSheetId="0">'TODA FUENTE'!$B$2:$F$57</definedName>
  </definedNames>
  <calcPr calcId="152511"/>
</workbook>
</file>

<file path=xl/calcChain.xml><?xml version="1.0" encoding="utf-8"?>
<calcChain xmlns="http://schemas.openxmlformats.org/spreadsheetml/2006/main">
  <c r="F10" i="3" l="1"/>
  <c r="F8" i="3"/>
  <c r="E6" i="3"/>
  <c r="D6" i="3"/>
  <c r="C6" i="3"/>
  <c r="F50" i="2"/>
  <c r="F39" i="2"/>
  <c r="F38" i="2"/>
  <c r="F37" i="2"/>
  <c r="F14" i="2"/>
  <c r="F13" i="2"/>
  <c r="F12" i="2"/>
  <c r="F11" i="2"/>
  <c r="F10" i="2"/>
  <c r="F39" i="1"/>
  <c r="F38" i="1"/>
  <c r="F37" i="1"/>
  <c r="C6" i="1"/>
  <c r="F10" i="1"/>
  <c r="F13" i="1"/>
  <c r="F11" i="3" l="1"/>
  <c r="E9" i="3"/>
  <c r="D9" i="3"/>
  <c r="C9" i="3"/>
  <c r="E8" i="5" l="1"/>
  <c r="D8" i="5"/>
  <c r="C8" i="5"/>
  <c r="E6" i="5"/>
  <c r="D6" i="5"/>
  <c r="C6" i="5"/>
  <c r="F18" i="3"/>
  <c r="F17" i="3"/>
  <c r="F16" i="3"/>
  <c r="F15" i="3"/>
  <c r="F49" i="2"/>
  <c r="F49" i="1" l="1"/>
  <c r="E6" i="7" l="1"/>
  <c r="E8" i="7" s="1"/>
  <c r="D6" i="7"/>
  <c r="C6" i="7"/>
  <c r="F7" i="7"/>
  <c r="D8" i="7"/>
  <c r="C8" i="7"/>
  <c r="F52" i="2"/>
  <c r="F51" i="2"/>
  <c r="F41" i="2"/>
  <c r="F40" i="2"/>
  <c r="F27" i="2"/>
  <c r="F51" i="1"/>
  <c r="F50" i="1"/>
  <c r="F41" i="1"/>
  <c r="F40" i="1"/>
  <c r="F30" i="1"/>
  <c r="C33" i="1"/>
  <c r="D33" i="1"/>
  <c r="E33" i="1"/>
  <c r="C10" i="5" l="1"/>
  <c r="D10" i="5"/>
  <c r="E10" i="5"/>
  <c r="F6" i="7"/>
  <c r="F8" i="7"/>
  <c r="E6" i="4" l="1"/>
  <c r="E9" i="4" s="1"/>
  <c r="D6" i="4"/>
  <c r="D9" i="4" s="1"/>
  <c r="C6" i="4"/>
  <c r="C9" i="4" s="1"/>
  <c r="E27" i="3"/>
  <c r="D27" i="3"/>
  <c r="C27" i="3"/>
  <c r="E24" i="3"/>
  <c r="D24" i="3"/>
  <c r="C24" i="3"/>
  <c r="E12" i="3"/>
  <c r="D12" i="3"/>
  <c r="C12" i="3"/>
  <c r="E45" i="2"/>
  <c r="D45" i="2"/>
  <c r="C45" i="2"/>
  <c r="E35" i="2"/>
  <c r="D35" i="2"/>
  <c r="C35" i="2"/>
  <c r="E33" i="2"/>
  <c r="D33" i="2"/>
  <c r="C33" i="2"/>
  <c r="E20" i="2"/>
  <c r="D20" i="2"/>
  <c r="C20" i="2"/>
  <c r="E17" i="2"/>
  <c r="D17" i="2"/>
  <c r="C17" i="2"/>
  <c r="E6" i="2"/>
  <c r="D6" i="2"/>
  <c r="C6" i="2"/>
  <c r="E45" i="1"/>
  <c r="D45" i="1"/>
  <c r="C45" i="1"/>
  <c r="E35" i="1"/>
  <c r="D35" i="1"/>
  <c r="C35" i="1"/>
  <c r="E20" i="1"/>
  <c r="D20" i="1"/>
  <c r="C20" i="1"/>
  <c r="E17" i="1"/>
  <c r="D17" i="1"/>
  <c r="C17" i="1"/>
  <c r="E6" i="1"/>
  <c r="D6" i="1"/>
  <c r="F7" i="1"/>
  <c r="F8" i="1"/>
  <c r="F9" i="1"/>
  <c r="F11" i="1"/>
  <c r="F12" i="1"/>
  <c r="F14" i="1"/>
  <c r="F15" i="1"/>
  <c r="F16" i="1"/>
  <c r="F18" i="1"/>
  <c r="F19" i="1"/>
  <c r="F21" i="1"/>
  <c r="F22" i="1"/>
  <c r="F23" i="1"/>
  <c r="F24" i="1"/>
  <c r="F25" i="1"/>
  <c r="F26" i="1"/>
  <c r="F27" i="1"/>
  <c r="F28" i="1"/>
  <c r="F29" i="1"/>
  <c r="F31" i="1"/>
  <c r="F32" i="1"/>
  <c r="F34" i="1"/>
  <c r="F36" i="1"/>
  <c r="F42" i="1"/>
  <c r="F43" i="1"/>
  <c r="F44" i="1"/>
  <c r="F46" i="1"/>
  <c r="F24" i="3" l="1"/>
  <c r="F35" i="1"/>
  <c r="D56" i="1"/>
  <c r="F17" i="1"/>
  <c r="C56" i="1"/>
  <c r="C58" i="2"/>
  <c r="D58" i="2"/>
  <c r="E56" i="1"/>
  <c r="E58" i="2"/>
  <c r="F33" i="1"/>
  <c r="F20" i="1"/>
  <c r="F45" i="1"/>
  <c r="F6" i="1"/>
  <c r="D30" i="3"/>
  <c r="E30" i="3"/>
  <c r="C30" i="3"/>
  <c r="F10" i="5"/>
  <c r="F9" i="5"/>
  <c r="F8" i="5"/>
  <c r="F7" i="5"/>
  <c r="F6" i="5"/>
  <c r="F9" i="4"/>
  <c r="F8" i="4"/>
  <c r="F7" i="4"/>
  <c r="F6" i="4"/>
  <c r="F29" i="3"/>
  <c r="F28" i="3"/>
  <c r="F27" i="3"/>
  <c r="F26" i="3"/>
  <c r="F25" i="3"/>
  <c r="F23" i="3"/>
  <c r="F22" i="3"/>
  <c r="F21" i="3"/>
  <c r="F20" i="3"/>
  <c r="F19" i="3"/>
  <c r="F14" i="3"/>
  <c r="F13" i="3"/>
  <c r="F12" i="3"/>
  <c r="F9" i="3"/>
  <c r="F7" i="3"/>
  <c r="F6" i="3"/>
  <c r="F57" i="2"/>
  <c r="F56" i="2"/>
  <c r="F55" i="2"/>
  <c r="F54" i="2"/>
  <c r="F53" i="2"/>
  <c r="F48" i="2"/>
  <c r="F47" i="2"/>
  <c r="F46" i="2"/>
  <c r="F45" i="2"/>
  <c r="F44" i="2"/>
  <c r="F43" i="2"/>
  <c r="F42" i="2"/>
  <c r="F36" i="2"/>
  <c r="F35" i="2"/>
  <c r="F34" i="2"/>
  <c r="F33" i="2"/>
  <c r="F32" i="2"/>
  <c r="F31" i="2"/>
  <c r="F30" i="2"/>
  <c r="F29" i="2"/>
  <c r="F28" i="2"/>
  <c r="F26" i="2"/>
  <c r="F25" i="2"/>
  <c r="F24" i="2"/>
  <c r="F23" i="2"/>
  <c r="F22" i="2"/>
  <c r="F21" i="2"/>
  <c r="F20" i="2"/>
  <c r="F19" i="2"/>
  <c r="F18" i="2"/>
  <c r="F17" i="2"/>
  <c r="F16" i="2"/>
  <c r="F15" i="2"/>
  <c r="F9" i="2"/>
  <c r="F8" i="2"/>
  <c r="F7" i="2"/>
  <c r="F6" i="2"/>
  <c r="F55" i="1"/>
  <c r="F54" i="1"/>
  <c r="F53" i="1"/>
  <c r="F52" i="1"/>
  <c r="F48" i="1"/>
  <c r="F47" i="1"/>
  <c r="F58" i="2" l="1"/>
  <c r="F30" i="3"/>
  <c r="F56" i="1"/>
</calcChain>
</file>

<file path=xl/sharedStrings.xml><?xml version="1.0" encoding="utf-8"?>
<sst xmlns="http://schemas.openxmlformats.org/spreadsheetml/2006/main" count="172" uniqueCount="34">
  <si>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</si>
  <si>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</si>
  <si>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</si>
  <si>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</si>
  <si>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</si>
  <si>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</si>
  <si>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</si>
  <si>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</si>
  <si>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</si>
  <si>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</si>
  <si>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</si>
  <si>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</si>
  <si>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31.01.16</t>
  </si>
  <si>
    <t>EJECUCION DE LOS PROGRAMAS PRESUPUESTALES AL MES DE ENERO DEL AÑO FISCAL 2016 DEL PLIEGO 011 MINSA - TODA FUENTE</t>
  </si>
  <si>
    <t>DEVENGADO
AL 31.01.17</t>
  </si>
  <si>
    <t>EJECUCION DE LOS PROGRAMAS PRESUPUESTALES AL MES DE ENERO DEL AÑO FISCAL 2017 DEL PLIEGO 011 MINSA - ROOC</t>
  </si>
  <si>
    <t>EJECUCION DE LOS PROGRAMAS PRESUPUESTALES AL MES DE ENERO DEL AÑO FISCAL 2017 DEL PLIEGO 011 MINSA - DYT</t>
  </si>
  <si>
    <t>EJECUCION DE LOS PROGRAMAS PRESUPUESTALES AL MES DE FEBRERO DEL AÑO FISCAL 2017 DEL PLIEGO 011 MINSA - TODA FUENTE</t>
  </si>
  <si>
    <t>DEVENGADO
AL 28.02.17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</si>
  <si>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</si>
  <si>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</si>
  <si>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</si>
  <si>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</si>
  <si>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</si>
  <si>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</si>
  <si>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</si>
  <si>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0131  CONTROL Y PREVENCION EN SALUD MENTAL</t>
  </si>
  <si>
    <t>9001  ACCIONES CENTRALES</t>
  </si>
  <si>
    <t>9002  ASIGNACIONES PRESUPUESTARIAS QUE NO RESULTAN EN PRODUCTOS</t>
  </si>
  <si>
    <t>0104  REDUCCION DE LA MORTALIDAD POR EMERGENCIAS Y URGENCIAS MEDICAS</t>
  </si>
  <si>
    <t>0129  PREVENCION Y MANEJO DE CONDICIONES SECUNDARIAS DE SALUD EN PERSONAS CON DISCAPACIDAD</t>
  </si>
  <si>
    <t>EJECUCION DE LOS PROGRAMAS PRESUPUESTALES AL MES DE FEBRERO DEL AÑO FISCAL 2017 DEL PLIEGO 011 MINSA - FTE. FTO: RO</t>
  </si>
  <si>
    <t>EJECUCION DE LOS PROGRAMAS PRESUPUESTALES AL MES DE FEBRERO DEL AÑO FISCAL 2017 DEL PLIEGO 011 MINSA - FTE. FTO.  RDR</t>
  </si>
  <si>
    <t>Fuente:  Base de Datos MEF al cierre del mes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</si>
</sst>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3" fontId="2" fillId="0" borderId="1" xfId="2" applyNumberFormat="1" applyBorder="1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4" fillId="0" borderId="1" xfId="3" applyNumberFormat="1" applyBorder="1" applyAlignment="1">
      <alignment horizontal="left" vertical="center" indent="3"/>
    </xf>
    <xf numFmtId="3" fontId="4" fillId="0" borderId="1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164" fontId="2" fillId="0" borderId="5" xfId="1" applyNumberFormat="1" applyFon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164" fontId="2" fillId="0" borderId="6" xfId="1" applyNumberFormat="1" applyFont="1" applyBorder="1" applyAlignment="1">
      <alignment vertical="center"/>
    </xf>
    <xf numFmtId="3" fontId="2" fillId="0" borderId="1" xfId="2" applyNumberFormat="1" applyBorder="1" applyAlignment="1">
      <alignment horizontal="left" vertical="center" indent="4"/>
    </xf>
    <xf numFmtId="164" fontId="0" fillId="0" borderId="4" xfId="1" applyNumberFormat="1" applyFont="1" applyBorder="1" applyAlignment="1">
      <alignment vertical="center"/>
    </xf>
    <xf numFmtId="164" fontId="0" fillId="0" borderId="5" xfId="1" applyNumberFormat="1" applyFont="1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3" fontId="2" fillId="0" borderId="6" xfId="3" applyNumberFormat="1" applyFont="1" applyBorder="1" applyAlignment="1">
      <alignment horizontal="left" vertical="center" indent="3"/>
    </xf>
    <xf numFmtId="3" fontId="2" fillId="0" borderId="4" xfId="3" applyNumberFormat="1" applyFont="1" applyBorder="1" applyAlignment="1">
      <alignment horizontal="left" vertical="center" indent="3"/>
    </xf>
    <xf numFmtId="3" fontId="2" fillId="0" borderId="5" xfId="3" applyNumberFormat="1" applyFont="1" applyBorder="1" applyAlignment="1">
      <alignment horizontal="left" vertical="center" indent="4"/>
    </xf>
    <xf numFmtId="3" fontId="2" fillId="0" borderId="4" xfId="3" applyNumberFormat="1" applyFont="1" applyBorder="1" applyAlignment="1">
      <alignment horizontal="left" vertical="center" indent="4"/>
    </xf>
    <xf numFmtId="164" fontId="0" fillId="0" borderId="4" xfId="1" applyNumberFormat="1" applyFont="1" applyBorder="1" applyAlignment="1">
      <alignment horizontal="right"/>
    </xf>
    <xf numFmtId="41" fontId="2" fillId="0" borderId="4" xfId="2" applyNumberFormat="1" applyBorder="1" applyAlignment="1">
      <alignment horizontal="left" vertical="center" indent="4"/>
    </xf>
    <xf numFmtId="41" fontId="2" fillId="0" borderId="4" xfId="2" applyNumberFormat="1" applyBorder="1" applyAlignment="1">
      <alignment vertical="center"/>
    </xf>
    <xf numFmtId="41" fontId="2" fillId="0" borderId="5" xfId="2" applyNumberFormat="1" applyBorder="1" applyAlignment="1">
      <alignment horizontal="left" vertical="center" indent="4"/>
    </xf>
    <xf numFmtId="41" fontId="2" fillId="0" borderId="5" xfId="2" applyNumberFormat="1" applyBorder="1" applyAlignment="1">
      <alignment vertical="center"/>
    </xf>
    <xf numFmtId="3" fontId="2" fillId="0" borderId="7" xfId="2" applyNumberFormat="1" applyBorder="1" applyAlignment="1">
      <alignment horizontal="left" vertical="center" indent="4"/>
    </xf>
    <xf numFmtId="3" fontId="2" fillId="0" borderId="7" xfId="2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3" fontId="4" fillId="0" borderId="7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8"/>
  <sheetViews>
    <sheetView showGridLines="0" tabSelected="1" zoomScaleNormal="100" workbookViewId="0"/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2.42578125" style="1" customWidth="1"/>
    <col min="6" max="16384" width="11.42578125" style="1"/>
  </cols>
  <sheetData>
    <row r="2" spans="2:6" ht="51.75" customHeight="1" x14ac:dyDescent="0.25">
      <c r="B2" s="55" t="s">
        <v>17</v>
      </c>
      <c r="C2" s="55"/>
      <c r="D2" s="55"/>
      <c r="E2" s="55"/>
      <c r="F2" s="55"/>
    </row>
    <row r="5" spans="2:6" ht="38.25" x14ac:dyDescent="0.25">
      <c r="B5" s="10" t="s">
        <v>9</v>
      </c>
      <c r="C5" s="11" t="s">
        <v>6</v>
      </c>
      <c r="D5" s="11" t="s">
        <v>7</v>
      </c>
      <c r="E5" s="14" t="s">
        <v>18</v>
      </c>
      <c r="F5" s="12" t="s">
        <v>10</v>
      </c>
    </row>
    <row r="6" spans="2:6" x14ac:dyDescent="0.25">
      <c r="B6" s="3" t="s">
        <v>0</v>
      </c>
      <c r="C6" s="4">
        <f>SUM(C7:C16)</f>
        <v>1173804000</v>
      </c>
      <c r="D6" s="4">
        <f>SUM(D7:D16)</f>
        <v>1177339985</v>
      </c>
      <c r="E6" s="4">
        <f>SUM(E7:E16)</f>
        <v>98644923.840000004</v>
      </c>
      <c r="F6" s="7">
        <f>E6/D6</f>
        <v>8.3786268280015994E-2</v>
      </c>
    </row>
    <row r="7" spans="2:6" x14ac:dyDescent="0.25">
      <c r="B7" s="23" t="s">
        <v>19</v>
      </c>
      <c r="C7" s="24">
        <v>1828049</v>
      </c>
      <c r="D7" s="24">
        <v>1908548</v>
      </c>
      <c r="E7" s="24">
        <v>250178.85</v>
      </c>
      <c r="F7" s="25">
        <f t="shared" ref="F7:F56" si="0">E7/D7</f>
        <v>0.13108334189132262</v>
      </c>
    </row>
    <row r="8" spans="2:6" x14ac:dyDescent="0.25">
      <c r="B8" s="26" t="s">
        <v>20</v>
      </c>
      <c r="C8" s="27">
        <v>979481</v>
      </c>
      <c r="D8" s="27">
        <v>948600</v>
      </c>
      <c r="E8" s="27">
        <v>127063.28</v>
      </c>
      <c r="F8" s="28">
        <f t="shared" si="0"/>
        <v>0.13394821842715582</v>
      </c>
    </row>
    <row r="9" spans="2:6" x14ac:dyDescent="0.25">
      <c r="B9" s="26" t="s">
        <v>21</v>
      </c>
      <c r="C9" s="27">
        <v>1179872</v>
      </c>
      <c r="D9" s="27">
        <v>1112504</v>
      </c>
      <c r="E9" s="27">
        <v>162432.03</v>
      </c>
      <c r="F9" s="28">
        <f t="shared" si="0"/>
        <v>0.14600579413647052</v>
      </c>
    </row>
    <row r="10" spans="2:6" x14ac:dyDescent="0.25">
      <c r="B10" s="26" t="s">
        <v>22</v>
      </c>
      <c r="C10" s="27">
        <v>501808</v>
      </c>
      <c r="D10" s="27">
        <v>655674</v>
      </c>
      <c r="E10" s="27">
        <v>53408.54</v>
      </c>
      <c r="F10" s="28">
        <f t="shared" si="0"/>
        <v>8.1455936944274138E-2</v>
      </c>
    </row>
    <row r="11" spans="2:6" x14ac:dyDescent="0.25">
      <c r="B11" s="26" t="s">
        <v>23</v>
      </c>
      <c r="C11" s="27">
        <v>1372278</v>
      </c>
      <c r="D11" s="27">
        <v>1450816</v>
      </c>
      <c r="E11" s="27">
        <v>173563.86999999997</v>
      </c>
      <c r="F11" s="28">
        <f t="shared" si="0"/>
        <v>0.11963189680841675</v>
      </c>
    </row>
    <row r="12" spans="2:6" x14ac:dyDescent="0.25">
      <c r="B12" s="26" t="s">
        <v>24</v>
      </c>
      <c r="C12" s="27">
        <v>73880</v>
      </c>
      <c r="D12" s="27">
        <v>654622</v>
      </c>
      <c r="E12" s="27">
        <v>0</v>
      </c>
      <c r="F12" s="28">
        <f t="shared" si="0"/>
        <v>0</v>
      </c>
    </row>
    <row r="13" spans="2:6" x14ac:dyDescent="0.25">
      <c r="B13" s="26" t="s">
        <v>25</v>
      </c>
      <c r="C13" s="27">
        <v>462592</v>
      </c>
      <c r="D13" s="27">
        <v>1898829</v>
      </c>
      <c r="E13" s="27">
        <v>250657.84000000003</v>
      </c>
      <c r="F13" s="28">
        <f t="shared" si="0"/>
        <v>0.13200653666022588</v>
      </c>
    </row>
    <row r="14" spans="2:6" x14ac:dyDescent="0.25">
      <c r="B14" s="26" t="s">
        <v>26</v>
      </c>
      <c r="C14" s="27">
        <v>0</v>
      </c>
      <c r="D14" s="27">
        <v>19200</v>
      </c>
      <c r="E14" s="27">
        <v>0</v>
      </c>
      <c r="F14" s="28">
        <f t="shared" si="0"/>
        <v>0</v>
      </c>
    </row>
    <row r="15" spans="2:6" x14ac:dyDescent="0.25">
      <c r="B15" s="26" t="s">
        <v>27</v>
      </c>
      <c r="C15" s="27">
        <v>1145669220</v>
      </c>
      <c r="D15" s="27">
        <v>1137597555</v>
      </c>
      <c r="E15" s="27">
        <v>93656329.700000003</v>
      </c>
      <c r="F15" s="28">
        <f t="shared" si="0"/>
        <v>8.2328174219748571E-2</v>
      </c>
    </row>
    <row r="16" spans="2:6" x14ac:dyDescent="0.25">
      <c r="B16" s="26" t="s">
        <v>28</v>
      </c>
      <c r="C16" s="27">
        <v>21736820</v>
      </c>
      <c r="D16" s="27">
        <v>31093637</v>
      </c>
      <c r="E16" s="27">
        <v>3971289.7299999995</v>
      </c>
      <c r="F16" s="28">
        <f t="shared" si="0"/>
        <v>0.12772033487108631</v>
      </c>
    </row>
    <row r="17" spans="2:6" x14ac:dyDescent="0.25">
      <c r="B17" s="3" t="s">
        <v>1</v>
      </c>
      <c r="C17" s="4">
        <f>SUM(C18:C19)</f>
        <v>122397574</v>
      </c>
      <c r="D17" s="4">
        <f>SUM(D18:D19)</f>
        <v>115809678</v>
      </c>
      <c r="E17" s="4">
        <f>SUM(E18:E19)</f>
        <v>7445641.29</v>
      </c>
      <c r="F17" s="7">
        <f t="shared" si="0"/>
        <v>6.4292047250144327E-2</v>
      </c>
    </row>
    <row r="18" spans="2:6" x14ac:dyDescent="0.25">
      <c r="B18" s="47" t="s">
        <v>27</v>
      </c>
      <c r="C18" s="48">
        <v>77693240</v>
      </c>
      <c r="D18" s="48">
        <v>69039500</v>
      </c>
      <c r="E18" s="48">
        <v>2360.44</v>
      </c>
      <c r="F18" s="25">
        <f t="shared" si="0"/>
        <v>3.4189702996110923E-5</v>
      </c>
    </row>
    <row r="19" spans="2:6" x14ac:dyDescent="0.25">
      <c r="B19" s="49" t="s">
        <v>28</v>
      </c>
      <c r="C19" s="50">
        <v>44704334</v>
      </c>
      <c r="D19" s="50">
        <v>46770178</v>
      </c>
      <c r="E19" s="50">
        <v>7443280.8499999996</v>
      </c>
      <c r="F19" s="28">
        <f t="shared" si="0"/>
        <v>0.15914587389425799</v>
      </c>
    </row>
    <row r="20" spans="2:6" x14ac:dyDescent="0.25">
      <c r="B20" s="3" t="s">
        <v>2</v>
      </c>
      <c r="C20" s="4">
        <f>SUM(C21:C32)</f>
        <v>1344962361</v>
      </c>
      <c r="D20" s="4">
        <f t="shared" ref="D20:E20" si="1">SUM(D21:D32)</f>
        <v>1298893657</v>
      </c>
      <c r="E20" s="4">
        <f t="shared" si="1"/>
        <v>27299911.139999997</v>
      </c>
      <c r="F20" s="7">
        <f t="shared" si="0"/>
        <v>2.1017818504906284E-2</v>
      </c>
    </row>
    <row r="21" spans="2:6" x14ac:dyDescent="0.25">
      <c r="B21" s="23" t="s">
        <v>19</v>
      </c>
      <c r="C21" s="24">
        <v>450072144</v>
      </c>
      <c r="D21" s="24">
        <v>431310719</v>
      </c>
      <c r="E21" s="24">
        <v>844257.04999999993</v>
      </c>
      <c r="F21" s="25">
        <f t="shared" si="0"/>
        <v>1.9574219067808513E-3</v>
      </c>
    </row>
    <row r="22" spans="2:6" x14ac:dyDescent="0.25">
      <c r="B22" s="26" t="s">
        <v>20</v>
      </c>
      <c r="C22" s="27">
        <v>181490798</v>
      </c>
      <c r="D22" s="27">
        <v>165594542</v>
      </c>
      <c r="E22" s="27">
        <v>946756.18</v>
      </c>
      <c r="F22" s="28">
        <f t="shared" si="0"/>
        <v>5.717315127451484E-3</v>
      </c>
    </row>
    <row r="23" spans="2:6" x14ac:dyDescent="0.25">
      <c r="B23" s="26" t="s">
        <v>21</v>
      </c>
      <c r="C23" s="27">
        <v>115274098</v>
      </c>
      <c r="D23" s="27">
        <v>121674458</v>
      </c>
      <c r="E23" s="27">
        <v>724076.32</v>
      </c>
      <c r="F23" s="28">
        <f t="shared" si="0"/>
        <v>5.9509311313307835E-3</v>
      </c>
    </row>
    <row r="24" spans="2:6" x14ac:dyDescent="0.25">
      <c r="B24" s="26" t="s">
        <v>22</v>
      </c>
      <c r="C24" s="27">
        <v>86293136</v>
      </c>
      <c r="D24" s="27">
        <v>79557709</v>
      </c>
      <c r="E24" s="27">
        <v>2901265.6500000004</v>
      </c>
      <c r="F24" s="28">
        <f t="shared" si="0"/>
        <v>3.6467435858415685E-2</v>
      </c>
    </row>
    <row r="25" spans="2:6" x14ac:dyDescent="0.25">
      <c r="B25" s="26" t="s">
        <v>23</v>
      </c>
      <c r="C25" s="27">
        <v>31983824</v>
      </c>
      <c r="D25" s="27">
        <v>31664236</v>
      </c>
      <c r="E25" s="27">
        <v>333262.92000000004</v>
      </c>
      <c r="F25" s="28">
        <f t="shared" si="0"/>
        <v>1.052490007969875E-2</v>
      </c>
    </row>
    <row r="26" spans="2:6" x14ac:dyDescent="0.25">
      <c r="B26" s="26" t="s">
        <v>24</v>
      </c>
      <c r="C26" s="27">
        <v>82017310</v>
      </c>
      <c r="D26" s="27">
        <v>75708115</v>
      </c>
      <c r="E26" s="27">
        <v>94553.049999999988</v>
      </c>
      <c r="F26" s="28">
        <f t="shared" si="0"/>
        <v>1.2489156545503739E-3</v>
      </c>
    </row>
    <row r="27" spans="2:6" x14ac:dyDescent="0.25">
      <c r="B27" s="26" t="s">
        <v>25</v>
      </c>
      <c r="C27" s="27">
        <v>15166052</v>
      </c>
      <c r="D27" s="27">
        <v>19908925</v>
      </c>
      <c r="E27" s="27">
        <v>572493.5</v>
      </c>
      <c r="F27" s="28">
        <f t="shared" si="0"/>
        <v>2.8755620908713052E-2</v>
      </c>
    </row>
    <row r="28" spans="2:6" x14ac:dyDescent="0.25">
      <c r="B28" s="26" t="s">
        <v>29</v>
      </c>
      <c r="C28" s="27">
        <v>9382692</v>
      </c>
      <c r="D28" s="27">
        <v>12159948</v>
      </c>
      <c r="E28" s="27">
        <v>255422.33</v>
      </c>
      <c r="F28" s="28">
        <f t="shared" si="0"/>
        <v>2.1005215647303753E-2</v>
      </c>
    </row>
    <row r="29" spans="2:6" x14ac:dyDescent="0.25">
      <c r="B29" s="26" t="s">
        <v>30</v>
      </c>
      <c r="C29" s="27">
        <v>2037319</v>
      </c>
      <c r="D29" s="27">
        <v>1936685</v>
      </c>
      <c r="E29" s="27">
        <v>51309.750000000007</v>
      </c>
      <c r="F29" s="28">
        <f t="shared" si="0"/>
        <v>2.6493596015872489E-2</v>
      </c>
    </row>
    <row r="30" spans="2:6" x14ac:dyDescent="0.25">
      <c r="B30" s="26" t="s">
        <v>26</v>
      </c>
      <c r="C30" s="27">
        <v>5220873</v>
      </c>
      <c r="D30" s="27">
        <v>5179469</v>
      </c>
      <c r="E30" s="27">
        <v>54324.41</v>
      </c>
      <c r="F30" s="28">
        <f t="shared" ref="F30" si="2">E30/D30</f>
        <v>1.048841300140999E-2</v>
      </c>
    </row>
    <row r="31" spans="2:6" x14ac:dyDescent="0.25">
      <c r="B31" s="26" t="s">
        <v>27</v>
      </c>
      <c r="C31" s="27">
        <v>155666635</v>
      </c>
      <c r="D31" s="27">
        <v>163636136</v>
      </c>
      <c r="E31" s="27">
        <v>15414800.959999995</v>
      </c>
      <c r="F31" s="28">
        <f t="shared" si="0"/>
        <v>9.4201692467243275E-2</v>
      </c>
    </row>
    <row r="32" spans="2:6" x14ac:dyDescent="0.25">
      <c r="B32" s="29" t="s">
        <v>28</v>
      </c>
      <c r="C32" s="30">
        <v>210357480</v>
      </c>
      <c r="D32" s="30">
        <v>190562715</v>
      </c>
      <c r="E32" s="30">
        <v>5107389.0199999996</v>
      </c>
      <c r="F32" s="31">
        <f t="shared" si="0"/>
        <v>2.6801617619690188E-2</v>
      </c>
    </row>
    <row r="33" spans="2:6" x14ac:dyDescent="0.25">
      <c r="B33" s="3" t="s">
        <v>3</v>
      </c>
      <c r="C33" s="4">
        <f>+C34</f>
        <v>0</v>
      </c>
      <c r="D33" s="4">
        <f t="shared" ref="D33:E33" si="3">+D34</f>
        <v>18500000</v>
      </c>
      <c r="E33" s="4">
        <f t="shared" si="3"/>
        <v>18500000</v>
      </c>
      <c r="F33" s="7">
        <f t="shared" si="0"/>
        <v>1</v>
      </c>
    </row>
    <row r="34" spans="2:6" x14ac:dyDescent="0.25">
      <c r="B34" s="32" t="s">
        <v>25</v>
      </c>
      <c r="C34" s="2">
        <v>0</v>
      </c>
      <c r="D34" s="2">
        <v>18500000</v>
      </c>
      <c r="E34" s="2">
        <v>18500000</v>
      </c>
      <c r="F34" s="8">
        <f t="shared" si="0"/>
        <v>1</v>
      </c>
    </row>
    <row r="35" spans="2:6" x14ac:dyDescent="0.25">
      <c r="B35" s="3" t="s">
        <v>4</v>
      </c>
      <c r="C35" s="4">
        <f>+SUM(C36:C44)</f>
        <v>17936783</v>
      </c>
      <c r="D35" s="4">
        <f t="shared" ref="D35:E35" si="4">+SUM(D36:D44)</f>
        <v>42730083</v>
      </c>
      <c r="E35" s="4">
        <f t="shared" si="4"/>
        <v>12649374.460000001</v>
      </c>
      <c r="F35" s="7">
        <f t="shared" si="0"/>
        <v>0.29602971892191271</v>
      </c>
    </row>
    <row r="36" spans="2:6" x14ac:dyDescent="0.25">
      <c r="B36" s="23" t="s">
        <v>19</v>
      </c>
      <c r="C36" s="24">
        <v>777000</v>
      </c>
      <c r="D36" s="24">
        <v>18188752</v>
      </c>
      <c r="E36" s="24">
        <v>8280341.2600000007</v>
      </c>
      <c r="F36" s="25">
        <f t="shared" si="0"/>
        <v>0.45524515700692386</v>
      </c>
    </row>
    <row r="37" spans="2:6" x14ac:dyDescent="0.25">
      <c r="B37" s="51" t="s">
        <v>20</v>
      </c>
      <c r="C37" s="52">
        <v>0</v>
      </c>
      <c r="D37" s="52">
        <v>168000</v>
      </c>
      <c r="E37" s="52">
        <v>104096</v>
      </c>
      <c r="F37" s="28">
        <f t="shared" si="0"/>
        <v>0.61961904761904762</v>
      </c>
    </row>
    <row r="38" spans="2:6" x14ac:dyDescent="0.25">
      <c r="B38" s="51" t="s">
        <v>21</v>
      </c>
      <c r="C38" s="52">
        <v>0</v>
      </c>
      <c r="D38" s="52">
        <v>356100</v>
      </c>
      <c r="E38" s="52">
        <v>45933</v>
      </c>
      <c r="F38" s="28">
        <f t="shared" si="0"/>
        <v>0.12898904802021904</v>
      </c>
    </row>
    <row r="39" spans="2:6" x14ac:dyDescent="0.25">
      <c r="B39" s="51" t="s">
        <v>22</v>
      </c>
      <c r="C39" s="52">
        <v>0</v>
      </c>
      <c r="D39" s="52">
        <v>2026461</v>
      </c>
      <c r="E39" s="52">
        <v>1187648</v>
      </c>
      <c r="F39" s="28">
        <f t="shared" si="0"/>
        <v>0.58607000085370509</v>
      </c>
    </row>
    <row r="40" spans="2:6" x14ac:dyDescent="0.25">
      <c r="B40" s="26" t="s">
        <v>24</v>
      </c>
      <c r="C40" s="27">
        <v>0</v>
      </c>
      <c r="D40" s="27">
        <v>3988501</v>
      </c>
      <c r="E40" s="27">
        <v>0</v>
      </c>
      <c r="F40" s="28">
        <f t="shared" ref="F40:F41" si="5">E40/D40</f>
        <v>0</v>
      </c>
    </row>
    <row r="41" spans="2:6" x14ac:dyDescent="0.25">
      <c r="B41" s="26" t="s">
        <v>27</v>
      </c>
      <c r="C41" s="27">
        <v>5445453</v>
      </c>
      <c r="D41" s="27">
        <v>5445002</v>
      </c>
      <c r="E41" s="27">
        <v>163236.19999999998</v>
      </c>
      <c r="F41" s="28">
        <f t="shared" si="5"/>
        <v>2.9979089080224394E-2</v>
      </c>
    </row>
    <row r="42" spans="2:6" x14ac:dyDescent="0.25">
      <c r="B42" s="26" t="s">
        <v>28</v>
      </c>
      <c r="C42" s="27">
        <v>11714330</v>
      </c>
      <c r="D42" s="27">
        <v>12557267</v>
      </c>
      <c r="E42" s="27">
        <v>2868120</v>
      </c>
      <c r="F42" s="28">
        <f t="shared" si="0"/>
        <v>0.22840320270326336</v>
      </c>
    </row>
    <row r="43" spans="2:6" hidden="1" x14ac:dyDescent="0.25">
      <c r="B43" s="26"/>
      <c r="C43" s="27"/>
      <c r="D43" s="27"/>
      <c r="E43" s="27"/>
      <c r="F43" s="28" t="e">
        <f t="shared" si="0"/>
        <v>#DIV/0!</v>
      </c>
    </row>
    <row r="44" spans="2:6" hidden="1" x14ac:dyDescent="0.25">
      <c r="B44" s="26"/>
      <c r="C44" s="27"/>
      <c r="D44" s="27"/>
      <c r="E44" s="27"/>
      <c r="F44" s="28" t="e">
        <f t="shared" si="0"/>
        <v>#DIV/0!</v>
      </c>
    </row>
    <row r="45" spans="2:6" x14ac:dyDescent="0.25">
      <c r="B45" s="3" t="s">
        <v>5</v>
      </c>
      <c r="C45" s="4">
        <f>SUM(C46:C55)</f>
        <v>871058398</v>
      </c>
      <c r="D45" s="4">
        <f>SUM(D46:D55)</f>
        <v>552565437</v>
      </c>
      <c r="E45" s="4">
        <f>SUM(E46:E55)</f>
        <v>3828217.54</v>
      </c>
      <c r="F45" s="7">
        <f t="shared" si="0"/>
        <v>6.9280799768878781E-3</v>
      </c>
    </row>
    <row r="46" spans="2:6" x14ac:dyDescent="0.25">
      <c r="B46" s="23" t="s">
        <v>19</v>
      </c>
      <c r="C46" s="24">
        <v>28635690</v>
      </c>
      <c r="D46" s="24">
        <v>25682007</v>
      </c>
      <c r="E46" s="24">
        <v>0</v>
      </c>
      <c r="F46" s="25">
        <f t="shared" si="0"/>
        <v>0</v>
      </c>
    </row>
    <row r="47" spans="2:6" x14ac:dyDescent="0.25">
      <c r="B47" s="26" t="s">
        <v>20</v>
      </c>
      <c r="C47" s="27">
        <v>30990690</v>
      </c>
      <c r="D47" s="27">
        <v>39177923</v>
      </c>
      <c r="E47" s="27">
        <v>137084</v>
      </c>
      <c r="F47" s="28">
        <f t="shared" si="0"/>
        <v>3.4990114202838167E-3</v>
      </c>
    </row>
    <row r="48" spans="2:6" x14ac:dyDescent="0.25">
      <c r="B48" s="26" t="s">
        <v>21</v>
      </c>
      <c r="C48" s="27">
        <v>25000000</v>
      </c>
      <c r="D48" s="27">
        <v>25000000</v>
      </c>
      <c r="E48" s="27">
        <v>0</v>
      </c>
      <c r="F48" s="28">
        <f t="shared" si="0"/>
        <v>0</v>
      </c>
    </row>
    <row r="49" spans="2:6" x14ac:dyDescent="0.25">
      <c r="B49" s="26" t="s">
        <v>22</v>
      </c>
      <c r="C49" s="27">
        <v>25000000</v>
      </c>
      <c r="D49" s="27">
        <v>25000000</v>
      </c>
      <c r="E49" s="27">
        <v>0</v>
      </c>
      <c r="F49" s="28">
        <f t="shared" ref="F49:F51" si="6">E49/D49</f>
        <v>0</v>
      </c>
    </row>
    <row r="50" spans="2:6" x14ac:dyDescent="0.25">
      <c r="B50" s="26" t="s">
        <v>23</v>
      </c>
      <c r="C50" s="27">
        <v>15000000</v>
      </c>
      <c r="D50" s="27">
        <v>15000000</v>
      </c>
      <c r="E50" s="27">
        <v>0</v>
      </c>
      <c r="F50" s="28">
        <f t="shared" si="6"/>
        <v>0</v>
      </c>
    </row>
    <row r="51" spans="2:6" x14ac:dyDescent="0.25">
      <c r="B51" s="26" t="s">
        <v>24</v>
      </c>
      <c r="C51" s="27">
        <v>25000000</v>
      </c>
      <c r="D51" s="27">
        <v>25000000</v>
      </c>
      <c r="E51" s="27">
        <v>0</v>
      </c>
      <c r="F51" s="28">
        <f t="shared" si="6"/>
        <v>0</v>
      </c>
    </row>
    <row r="52" spans="2:6" x14ac:dyDescent="0.25">
      <c r="B52" s="26" t="s">
        <v>25</v>
      </c>
      <c r="C52" s="27">
        <v>0</v>
      </c>
      <c r="D52" s="27">
        <v>9882687</v>
      </c>
      <c r="E52" s="27">
        <v>0</v>
      </c>
      <c r="F52" s="28">
        <f t="shared" si="0"/>
        <v>0</v>
      </c>
    </row>
    <row r="53" spans="2:6" x14ac:dyDescent="0.25">
      <c r="B53" s="26" t="s">
        <v>26</v>
      </c>
      <c r="C53" s="27">
        <v>10000000</v>
      </c>
      <c r="D53" s="27">
        <v>10010000</v>
      </c>
      <c r="E53" s="27">
        <v>0</v>
      </c>
      <c r="F53" s="28">
        <f t="shared" si="0"/>
        <v>0</v>
      </c>
    </row>
    <row r="54" spans="2:6" x14ac:dyDescent="0.25">
      <c r="B54" s="26" t="s">
        <v>27</v>
      </c>
      <c r="C54" s="27">
        <v>3010683</v>
      </c>
      <c r="D54" s="27">
        <v>3960179</v>
      </c>
      <c r="E54" s="27">
        <v>374553.75</v>
      </c>
      <c r="F54" s="28">
        <f t="shared" si="0"/>
        <v>9.4580005095729253E-2</v>
      </c>
    </row>
    <row r="55" spans="2:6" x14ac:dyDescent="0.25">
      <c r="B55" s="26" t="s">
        <v>28</v>
      </c>
      <c r="C55" s="27">
        <v>708421335</v>
      </c>
      <c r="D55" s="27">
        <v>373852641</v>
      </c>
      <c r="E55" s="27">
        <v>3316579.79</v>
      </c>
      <c r="F55" s="28">
        <f t="shared" si="0"/>
        <v>8.8713557864099728E-3</v>
      </c>
    </row>
    <row r="56" spans="2:6" x14ac:dyDescent="0.25">
      <c r="B56" s="5" t="s">
        <v>8</v>
      </c>
      <c r="C56" s="6">
        <f>+C45+C35+C33+C20+C17+C6</f>
        <v>3530159116</v>
      </c>
      <c r="D56" s="6">
        <f>+D45+D35+D33+D20+D17+D6</f>
        <v>3205838840</v>
      </c>
      <c r="E56" s="6">
        <f>+E45+E35+E33+E20+E17+E6</f>
        <v>168368068.27000001</v>
      </c>
      <c r="F56" s="9">
        <f t="shared" si="0"/>
        <v>5.251919284563912E-2</v>
      </c>
    </row>
    <row r="57" spans="2:6" x14ac:dyDescent="0.25">
      <c r="B57" s="1" t="s">
        <v>33</v>
      </c>
      <c r="C57" s="41"/>
      <c r="D57" s="41"/>
      <c r="E57" s="41"/>
    </row>
    <row r="58" spans="2:6" x14ac:dyDescent="0.25">
      <c r="C58" s="41"/>
      <c r="D58" s="41"/>
      <c r="E58" s="41"/>
      <c r="F58" s="41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9"/>
  <sheetViews>
    <sheetView showGridLines="0" zoomScaleNormal="100" workbookViewId="0"/>
  </sheetViews>
  <sheetFormatPr baseColWidth="10" defaultRowHeight="15" x14ac:dyDescent="0.25"/>
  <cols>
    <col min="1" max="1" width="11.42578125" style="1"/>
    <col min="2" max="2" width="71.28515625" style="1" customWidth="1"/>
    <col min="3" max="4" width="12.7109375" style="1" bestFit="1" customWidth="1"/>
    <col min="5" max="5" width="12.42578125" style="1" customWidth="1"/>
    <col min="6" max="16384" width="11.42578125" style="1"/>
  </cols>
  <sheetData>
    <row r="2" spans="2:6" ht="43.5" customHeight="1" x14ac:dyDescent="0.25">
      <c r="B2" s="55" t="s">
        <v>31</v>
      </c>
      <c r="C2" s="55"/>
      <c r="D2" s="55"/>
      <c r="E2" s="55"/>
      <c r="F2" s="55"/>
    </row>
    <row r="5" spans="2:6" ht="38.25" x14ac:dyDescent="0.25">
      <c r="B5" s="10" t="s">
        <v>9</v>
      </c>
      <c r="C5" s="10" t="s">
        <v>6</v>
      </c>
      <c r="D5" s="10" t="s">
        <v>7</v>
      </c>
      <c r="E5" s="14" t="s">
        <v>18</v>
      </c>
      <c r="F5" s="14" t="s">
        <v>10</v>
      </c>
    </row>
    <row r="6" spans="2:6" x14ac:dyDescent="0.25">
      <c r="B6" s="3" t="s">
        <v>0</v>
      </c>
      <c r="C6" s="4">
        <f>SUM(C7:C16)</f>
        <v>1173604000</v>
      </c>
      <c r="D6" s="4">
        <f>SUM(D7:D16)</f>
        <v>1176941372</v>
      </c>
      <c r="E6" s="4">
        <f>SUM(E7:E16)</f>
        <v>98622033.840000004</v>
      </c>
      <c r="F6" s="7">
        <f t="shared" ref="F6:F29" si="0">E6/D6</f>
        <v>8.379519675853489E-2</v>
      </c>
    </row>
    <row r="7" spans="2:6" x14ac:dyDescent="0.25">
      <c r="B7" s="15" t="s">
        <v>19</v>
      </c>
      <c r="C7" s="16">
        <v>1828049</v>
      </c>
      <c r="D7" s="16">
        <v>1908548</v>
      </c>
      <c r="E7" s="16">
        <v>250178.85</v>
      </c>
      <c r="F7" s="33">
        <f t="shared" si="0"/>
        <v>0.13108334189132262</v>
      </c>
    </row>
    <row r="8" spans="2:6" x14ac:dyDescent="0.25">
      <c r="B8" s="17" t="s">
        <v>20</v>
      </c>
      <c r="C8" s="18">
        <v>979481</v>
      </c>
      <c r="D8" s="18">
        <v>948600</v>
      </c>
      <c r="E8" s="18">
        <v>127063.28</v>
      </c>
      <c r="F8" s="34">
        <f t="shared" si="0"/>
        <v>0.13394821842715582</v>
      </c>
    </row>
    <row r="9" spans="2:6" x14ac:dyDescent="0.25">
      <c r="B9" s="17" t="s">
        <v>21</v>
      </c>
      <c r="C9" s="18">
        <v>1179872</v>
      </c>
      <c r="D9" s="18">
        <v>1112504</v>
      </c>
      <c r="E9" s="18">
        <v>162432.03</v>
      </c>
      <c r="F9" s="34">
        <f t="shared" si="0"/>
        <v>0.14600579413647052</v>
      </c>
    </row>
    <row r="10" spans="2:6" x14ac:dyDescent="0.25">
      <c r="B10" s="17" t="s">
        <v>22</v>
      </c>
      <c r="C10" s="18">
        <v>501808</v>
      </c>
      <c r="D10" s="18">
        <v>655674</v>
      </c>
      <c r="E10" s="18">
        <v>53408.54</v>
      </c>
      <c r="F10" s="34">
        <f t="shared" si="0"/>
        <v>8.1455936944274138E-2</v>
      </c>
    </row>
    <row r="11" spans="2:6" x14ac:dyDescent="0.25">
      <c r="B11" s="17" t="s">
        <v>23</v>
      </c>
      <c r="C11" s="18">
        <v>1372278</v>
      </c>
      <c r="D11" s="18">
        <v>1450816</v>
      </c>
      <c r="E11" s="18">
        <v>173563.86999999997</v>
      </c>
      <c r="F11" s="34">
        <f t="shared" si="0"/>
        <v>0.11963189680841675</v>
      </c>
    </row>
    <row r="12" spans="2:6" x14ac:dyDescent="0.25">
      <c r="B12" s="17" t="s">
        <v>24</v>
      </c>
      <c r="C12" s="18">
        <v>73880</v>
      </c>
      <c r="D12" s="18">
        <v>654622</v>
      </c>
      <c r="E12" s="18">
        <v>0</v>
      </c>
      <c r="F12" s="34">
        <f t="shared" si="0"/>
        <v>0</v>
      </c>
    </row>
    <row r="13" spans="2:6" x14ac:dyDescent="0.25">
      <c r="B13" s="17" t="s">
        <v>25</v>
      </c>
      <c r="C13" s="18">
        <v>462592</v>
      </c>
      <c r="D13" s="18">
        <v>1898829</v>
      </c>
      <c r="E13" s="18">
        <v>250657.84000000003</v>
      </c>
      <c r="F13" s="34">
        <f t="shared" si="0"/>
        <v>0.13200653666022588</v>
      </c>
    </row>
    <row r="14" spans="2:6" x14ac:dyDescent="0.25">
      <c r="B14" s="17" t="s">
        <v>26</v>
      </c>
      <c r="C14" s="18">
        <v>0</v>
      </c>
      <c r="D14" s="18">
        <v>19200</v>
      </c>
      <c r="E14" s="18">
        <v>0</v>
      </c>
      <c r="F14" s="34">
        <f t="shared" si="0"/>
        <v>0</v>
      </c>
    </row>
    <row r="15" spans="2:6" x14ac:dyDescent="0.25">
      <c r="B15" s="17" t="s">
        <v>27</v>
      </c>
      <c r="C15" s="18">
        <v>1145669220</v>
      </c>
      <c r="D15" s="18">
        <v>1137398942</v>
      </c>
      <c r="E15" s="18">
        <v>93656329.700000003</v>
      </c>
      <c r="F15" s="34">
        <f t="shared" si="0"/>
        <v>8.2342550394248565E-2</v>
      </c>
    </row>
    <row r="16" spans="2:6" x14ac:dyDescent="0.25">
      <c r="B16" s="17" t="s">
        <v>28</v>
      </c>
      <c r="C16" s="18">
        <v>21536820</v>
      </c>
      <c r="D16" s="18">
        <v>30893637</v>
      </c>
      <c r="E16" s="18">
        <v>3948399.7299999995</v>
      </c>
      <c r="F16" s="34">
        <f t="shared" si="0"/>
        <v>0.12780624469692575</v>
      </c>
    </row>
    <row r="17" spans="2:6" x14ac:dyDescent="0.25">
      <c r="B17" s="3" t="s">
        <v>1</v>
      </c>
      <c r="C17" s="4">
        <f>SUM(C18:C19)</f>
        <v>121547574</v>
      </c>
      <c r="D17" s="4">
        <f>SUM(D18:D19)</f>
        <v>114959678</v>
      </c>
      <c r="E17" s="4">
        <f>SUM(E18:E19)</f>
        <v>7445641.29</v>
      </c>
      <c r="F17" s="7">
        <f t="shared" si="0"/>
        <v>6.4767416015204915E-2</v>
      </c>
    </row>
    <row r="18" spans="2:6" x14ac:dyDescent="0.25">
      <c r="B18" s="17" t="s">
        <v>27</v>
      </c>
      <c r="C18" s="18">
        <v>76843240</v>
      </c>
      <c r="D18" s="18">
        <v>69039500</v>
      </c>
      <c r="E18" s="18">
        <v>2360.44</v>
      </c>
      <c r="F18" s="34">
        <f t="shared" si="0"/>
        <v>3.4189702996110923E-5</v>
      </c>
    </row>
    <row r="19" spans="2:6" x14ac:dyDescent="0.25">
      <c r="B19" s="17" t="s">
        <v>28</v>
      </c>
      <c r="C19" s="18">
        <v>44704334</v>
      </c>
      <c r="D19" s="18">
        <v>45920178</v>
      </c>
      <c r="E19" s="18">
        <v>7443280.8499999996</v>
      </c>
      <c r="F19" s="34">
        <f t="shared" si="0"/>
        <v>0.16209172468800098</v>
      </c>
    </row>
    <row r="20" spans="2:6" x14ac:dyDescent="0.25">
      <c r="B20" s="3" t="s">
        <v>2</v>
      </c>
      <c r="C20" s="4">
        <f>SUM(C21:C32)</f>
        <v>1284435998</v>
      </c>
      <c r="D20" s="4">
        <f t="shared" ref="D20:E20" si="1">SUM(D21:D32)</f>
        <v>1234927578</v>
      </c>
      <c r="E20" s="4">
        <f t="shared" si="1"/>
        <v>21117152.530000001</v>
      </c>
      <c r="F20" s="7">
        <f t="shared" si="0"/>
        <v>1.7099911692149448E-2</v>
      </c>
    </row>
    <row r="21" spans="2:6" x14ac:dyDescent="0.25">
      <c r="B21" s="15" t="s">
        <v>19</v>
      </c>
      <c r="C21" s="16">
        <v>450065784</v>
      </c>
      <c r="D21" s="16">
        <v>431304359</v>
      </c>
      <c r="E21" s="16">
        <v>844257.04999999993</v>
      </c>
      <c r="F21" s="33">
        <f t="shared" si="0"/>
        <v>1.9574507708603984E-3</v>
      </c>
    </row>
    <row r="22" spans="2:6" x14ac:dyDescent="0.25">
      <c r="B22" s="17" t="s">
        <v>20</v>
      </c>
      <c r="C22" s="18">
        <v>181482848</v>
      </c>
      <c r="D22" s="18">
        <v>165586592</v>
      </c>
      <c r="E22" s="18">
        <v>946756.18</v>
      </c>
      <c r="F22" s="34">
        <f t="shared" si="0"/>
        <v>5.7175896222322158E-3</v>
      </c>
    </row>
    <row r="23" spans="2:6" x14ac:dyDescent="0.25">
      <c r="B23" s="17" t="s">
        <v>21</v>
      </c>
      <c r="C23" s="18">
        <v>115269328</v>
      </c>
      <c r="D23" s="18">
        <v>121669688</v>
      </c>
      <c r="E23" s="18">
        <v>724076.32</v>
      </c>
      <c r="F23" s="34">
        <f t="shared" si="0"/>
        <v>5.9511644346453814E-3</v>
      </c>
    </row>
    <row r="24" spans="2:6" x14ac:dyDescent="0.25">
      <c r="B24" s="17" t="s">
        <v>22</v>
      </c>
      <c r="C24" s="18">
        <v>86286776</v>
      </c>
      <c r="D24" s="18">
        <v>79551349</v>
      </c>
      <c r="E24" s="18">
        <v>2901265.6500000004</v>
      </c>
      <c r="F24" s="34">
        <f t="shared" si="0"/>
        <v>3.647035137015716E-2</v>
      </c>
    </row>
    <row r="25" spans="2:6" x14ac:dyDescent="0.25">
      <c r="B25" s="17" t="s">
        <v>23</v>
      </c>
      <c r="C25" s="18">
        <v>31979054</v>
      </c>
      <c r="D25" s="18">
        <v>31659466</v>
      </c>
      <c r="E25" s="18">
        <v>333262.92000000004</v>
      </c>
      <c r="F25" s="34">
        <f t="shared" si="0"/>
        <v>1.0526485822597261E-2</v>
      </c>
    </row>
    <row r="26" spans="2:6" x14ac:dyDescent="0.25">
      <c r="B26" s="17" t="s">
        <v>24</v>
      </c>
      <c r="C26" s="18">
        <v>82012540</v>
      </c>
      <c r="D26" s="18">
        <v>75703345</v>
      </c>
      <c r="E26" s="18">
        <v>94553.049999999988</v>
      </c>
      <c r="F26" s="34">
        <f t="shared" si="0"/>
        <v>1.2489943476077575E-3</v>
      </c>
    </row>
    <row r="27" spans="2:6" x14ac:dyDescent="0.25">
      <c r="B27" s="17" t="s">
        <v>25</v>
      </c>
      <c r="C27" s="18">
        <v>15160222</v>
      </c>
      <c r="D27" s="18">
        <v>19903095</v>
      </c>
      <c r="E27" s="18">
        <v>572493.5</v>
      </c>
      <c r="F27" s="34">
        <f t="shared" ref="F27" si="2">E27/D27</f>
        <v>2.8764043984114029E-2</v>
      </c>
    </row>
    <row r="28" spans="2:6" x14ac:dyDescent="0.25">
      <c r="B28" s="17" t="s">
        <v>29</v>
      </c>
      <c r="C28" s="18">
        <v>9382692</v>
      </c>
      <c r="D28" s="18">
        <v>12159948</v>
      </c>
      <c r="E28" s="18">
        <v>255422.33</v>
      </c>
      <c r="F28" s="34">
        <f t="shared" si="0"/>
        <v>2.1005215647303753E-2</v>
      </c>
    </row>
    <row r="29" spans="2:6" x14ac:dyDescent="0.25">
      <c r="B29" s="17" t="s">
        <v>30</v>
      </c>
      <c r="C29" s="18">
        <v>2035729</v>
      </c>
      <c r="D29" s="18">
        <v>1935095</v>
      </c>
      <c r="E29" s="18">
        <v>51309.750000000007</v>
      </c>
      <c r="F29" s="34">
        <f t="shared" si="0"/>
        <v>2.6515364878726889E-2</v>
      </c>
    </row>
    <row r="30" spans="2:6" x14ac:dyDescent="0.25">
      <c r="B30" s="17" t="s">
        <v>26</v>
      </c>
      <c r="C30" s="18">
        <v>5217693</v>
      </c>
      <c r="D30" s="18">
        <v>5176289</v>
      </c>
      <c r="E30" s="18">
        <v>54324.41</v>
      </c>
      <c r="F30" s="34">
        <f t="shared" ref="F30:F58" si="3">E30/D30</f>
        <v>1.0494856450248431E-2</v>
      </c>
    </row>
    <row r="31" spans="2:6" x14ac:dyDescent="0.25">
      <c r="B31" s="17" t="s">
        <v>27</v>
      </c>
      <c r="C31" s="18">
        <v>140833642</v>
      </c>
      <c r="D31" s="18">
        <v>138803443</v>
      </c>
      <c r="E31" s="18">
        <v>12331576.220000003</v>
      </c>
      <c r="F31" s="34">
        <f t="shared" si="3"/>
        <v>8.8842005309623356E-2</v>
      </c>
    </row>
    <row r="32" spans="2:6" x14ac:dyDescent="0.25">
      <c r="B32" s="19" t="s">
        <v>28</v>
      </c>
      <c r="C32" s="20">
        <v>164709690</v>
      </c>
      <c r="D32" s="20">
        <v>151474909</v>
      </c>
      <c r="E32" s="20">
        <v>2007855.1500000001</v>
      </c>
      <c r="F32" s="35">
        <f t="shared" si="3"/>
        <v>1.3255364622797035E-2</v>
      </c>
    </row>
    <row r="33" spans="2:6" x14ac:dyDescent="0.25">
      <c r="B33" s="3" t="s">
        <v>3</v>
      </c>
      <c r="C33" s="4">
        <f>+C34</f>
        <v>0</v>
      </c>
      <c r="D33" s="4">
        <f t="shared" ref="D33:E33" si="4">+D34</f>
        <v>18500000</v>
      </c>
      <c r="E33" s="4">
        <f t="shared" si="4"/>
        <v>18500000</v>
      </c>
      <c r="F33" s="7">
        <f t="shared" si="3"/>
        <v>1</v>
      </c>
    </row>
    <row r="34" spans="2:6" x14ac:dyDescent="0.25">
      <c r="B34" s="21" t="s">
        <v>25</v>
      </c>
      <c r="C34" s="22">
        <v>0</v>
      </c>
      <c r="D34" s="22">
        <v>18500000</v>
      </c>
      <c r="E34" s="22">
        <v>18500000</v>
      </c>
      <c r="F34" s="36">
        <f t="shared" si="3"/>
        <v>1</v>
      </c>
    </row>
    <row r="35" spans="2:6" x14ac:dyDescent="0.25">
      <c r="B35" s="3" t="s">
        <v>4</v>
      </c>
      <c r="C35" s="4">
        <f>+SUM(C36:C44)</f>
        <v>15028000</v>
      </c>
      <c r="D35" s="4">
        <f t="shared" ref="D35:E35" si="5">+SUM(D36:D44)</f>
        <v>39821300</v>
      </c>
      <c r="E35" s="4">
        <f t="shared" si="5"/>
        <v>12635289.460000001</v>
      </c>
      <c r="F35" s="7">
        <f t="shared" si="3"/>
        <v>0.31729977323693603</v>
      </c>
    </row>
    <row r="36" spans="2:6" x14ac:dyDescent="0.25">
      <c r="B36" s="15" t="s">
        <v>19</v>
      </c>
      <c r="C36" s="16">
        <v>777000</v>
      </c>
      <c r="D36" s="16">
        <v>18188752</v>
      </c>
      <c r="E36" s="16">
        <v>8280341.2600000007</v>
      </c>
      <c r="F36" s="33">
        <f t="shared" si="3"/>
        <v>0.45524515700692386</v>
      </c>
    </row>
    <row r="37" spans="2:6" x14ac:dyDescent="0.25">
      <c r="B37" s="53" t="s">
        <v>20</v>
      </c>
      <c r="C37" s="54">
        <v>0</v>
      </c>
      <c r="D37" s="54">
        <v>168000</v>
      </c>
      <c r="E37" s="54">
        <v>104096</v>
      </c>
      <c r="F37" s="34">
        <f t="shared" si="3"/>
        <v>0.61961904761904762</v>
      </c>
    </row>
    <row r="38" spans="2:6" x14ac:dyDescent="0.25">
      <c r="B38" s="53" t="s">
        <v>21</v>
      </c>
      <c r="C38" s="54">
        <v>0</v>
      </c>
      <c r="D38" s="54">
        <v>356100</v>
      </c>
      <c r="E38" s="54">
        <v>45933</v>
      </c>
      <c r="F38" s="34">
        <f t="shared" si="3"/>
        <v>0.12898904802021904</v>
      </c>
    </row>
    <row r="39" spans="2:6" x14ac:dyDescent="0.25">
      <c r="B39" s="53" t="s">
        <v>22</v>
      </c>
      <c r="C39" s="54">
        <v>0</v>
      </c>
      <c r="D39" s="54">
        <v>2026461</v>
      </c>
      <c r="E39" s="54">
        <v>1187648</v>
      </c>
      <c r="F39" s="34">
        <f t="shared" si="3"/>
        <v>0.58607000085370509</v>
      </c>
    </row>
    <row r="40" spans="2:6" x14ac:dyDescent="0.25">
      <c r="B40" s="17" t="s">
        <v>24</v>
      </c>
      <c r="C40" s="18">
        <v>0</v>
      </c>
      <c r="D40" s="18">
        <v>3988501</v>
      </c>
      <c r="E40" s="18">
        <v>0</v>
      </c>
      <c r="F40" s="34">
        <f t="shared" ref="F40:F41" si="6">E40/D40</f>
        <v>0</v>
      </c>
    </row>
    <row r="41" spans="2:6" x14ac:dyDescent="0.25">
      <c r="B41" s="17" t="s">
        <v>27</v>
      </c>
      <c r="C41" s="18">
        <v>2830000</v>
      </c>
      <c r="D41" s="18">
        <v>2828334</v>
      </c>
      <c r="E41" s="18">
        <v>162021.19999999998</v>
      </c>
      <c r="F41" s="34">
        <f t="shared" si="6"/>
        <v>5.7285030692980382E-2</v>
      </c>
    </row>
    <row r="42" spans="2:6" x14ac:dyDescent="0.25">
      <c r="B42" s="17" t="s">
        <v>28</v>
      </c>
      <c r="C42" s="18">
        <v>11421000</v>
      </c>
      <c r="D42" s="18">
        <v>12265152</v>
      </c>
      <c r="E42" s="18">
        <v>2855250</v>
      </c>
      <c r="F42" s="34">
        <f t="shared" si="3"/>
        <v>0.23279369061223212</v>
      </c>
    </row>
    <row r="43" spans="2:6" hidden="1" x14ac:dyDescent="0.25">
      <c r="B43" s="17"/>
      <c r="C43" s="18"/>
      <c r="D43" s="18"/>
      <c r="E43" s="18"/>
      <c r="F43" s="34" t="e">
        <f t="shared" si="3"/>
        <v>#DIV/0!</v>
      </c>
    </row>
    <row r="44" spans="2:6" hidden="1" x14ac:dyDescent="0.25">
      <c r="B44" s="17"/>
      <c r="C44" s="18"/>
      <c r="D44" s="18"/>
      <c r="E44" s="18"/>
      <c r="F44" s="34" t="e">
        <f t="shared" si="3"/>
        <v>#DIV/0!</v>
      </c>
    </row>
    <row r="45" spans="2:6" x14ac:dyDescent="0.25">
      <c r="B45" s="3" t="s">
        <v>5</v>
      </c>
      <c r="C45" s="4">
        <f>+SUM(C46:C57)</f>
        <v>867775375</v>
      </c>
      <c r="D45" s="4">
        <f t="shared" ref="D45:E45" si="7">+SUM(D46:D57)</f>
        <v>549256914</v>
      </c>
      <c r="E45" s="4">
        <f t="shared" si="7"/>
        <v>3828217.54</v>
      </c>
      <c r="F45" s="7">
        <f t="shared" si="3"/>
        <v>6.9698121997604934E-3</v>
      </c>
    </row>
    <row r="46" spans="2:6" x14ac:dyDescent="0.25">
      <c r="B46" s="15" t="s">
        <v>19</v>
      </c>
      <c r="C46" s="16">
        <v>28635690</v>
      </c>
      <c r="D46" s="16">
        <v>25682007</v>
      </c>
      <c r="E46" s="16">
        <v>0</v>
      </c>
      <c r="F46" s="33">
        <f t="shared" si="3"/>
        <v>0</v>
      </c>
    </row>
    <row r="47" spans="2:6" x14ac:dyDescent="0.25">
      <c r="B47" s="17" t="s">
        <v>20</v>
      </c>
      <c r="C47" s="18">
        <v>30990690</v>
      </c>
      <c r="D47" s="18">
        <v>39177923</v>
      </c>
      <c r="E47" s="18">
        <v>137084</v>
      </c>
      <c r="F47" s="34">
        <f t="shared" si="3"/>
        <v>3.4990114202838167E-3</v>
      </c>
    </row>
    <row r="48" spans="2:6" x14ac:dyDescent="0.25">
      <c r="B48" s="17" t="s">
        <v>21</v>
      </c>
      <c r="C48" s="18">
        <v>25000000</v>
      </c>
      <c r="D48" s="18">
        <v>25000000</v>
      </c>
      <c r="E48" s="18">
        <v>0</v>
      </c>
      <c r="F48" s="34">
        <f t="shared" si="3"/>
        <v>0</v>
      </c>
    </row>
    <row r="49" spans="2:6" x14ac:dyDescent="0.25">
      <c r="B49" s="17" t="s">
        <v>22</v>
      </c>
      <c r="C49" s="18">
        <v>25000000</v>
      </c>
      <c r="D49" s="18">
        <v>25000000</v>
      </c>
      <c r="E49" s="18">
        <v>0</v>
      </c>
      <c r="F49" s="34">
        <f t="shared" ref="F49:F52" si="8">E49/D49</f>
        <v>0</v>
      </c>
    </row>
    <row r="50" spans="2:6" x14ac:dyDescent="0.25">
      <c r="B50" s="17" t="s">
        <v>23</v>
      </c>
      <c r="C50" s="18">
        <v>15000000</v>
      </c>
      <c r="D50" s="18">
        <v>15000000</v>
      </c>
      <c r="E50" s="18">
        <v>0</v>
      </c>
      <c r="F50" s="34">
        <f t="shared" si="8"/>
        <v>0</v>
      </c>
    </row>
    <row r="51" spans="2:6" x14ac:dyDescent="0.25">
      <c r="B51" s="17" t="s">
        <v>24</v>
      </c>
      <c r="C51" s="18">
        <v>25000000</v>
      </c>
      <c r="D51" s="18">
        <v>25000000</v>
      </c>
      <c r="E51" s="18">
        <v>0</v>
      </c>
      <c r="F51" s="34">
        <f t="shared" si="8"/>
        <v>0</v>
      </c>
    </row>
    <row r="52" spans="2:6" x14ac:dyDescent="0.25">
      <c r="B52" s="17" t="s">
        <v>25</v>
      </c>
      <c r="C52" s="18">
        <v>0</v>
      </c>
      <c r="D52" s="18">
        <v>9882687</v>
      </c>
      <c r="E52" s="18">
        <v>0</v>
      </c>
      <c r="F52" s="34">
        <f t="shared" si="8"/>
        <v>0</v>
      </c>
    </row>
    <row r="53" spans="2:6" x14ac:dyDescent="0.25">
      <c r="B53" s="17" t="s">
        <v>26</v>
      </c>
      <c r="C53" s="18">
        <v>10000000</v>
      </c>
      <c r="D53" s="18">
        <v>10010000</v>
      </c>
      <c r="E53" s="18">
        <v>0</v>
      </c>
      <c r="F53" s="34">
        <f t="shared" si="3"/>
        <v>0</v>
      </c>
    </row>
    <row r="54" spans="2:6" x14ac:dyDescent="0.25">
      <c r="B54" s="17" t="s">
        <v>27</v>
      </c>
      <c r="C54" s="18">
        <v>0</v>
      </c>
      <c r="D54" s="18">
        <v>923996</v>
      </c>
      <c r="E54" s="18">
        <v>374553.75</v>
      </c>
      <c r="F54" s="34">
        <f t="shared" si="3"/>
        <v>0.40536295611669315</v>
      </c>
    </row>
    <row r="55" spans="2:6" x14ac:dyDescent="0.25">
      <c r="B55" s="17" t="s">
        <v>28</v>
      </c>
      <c r="C55" s="18">
        <v>708148995</v>
      </c>
      <c r="D55" s="18">
        <v>373580301</v>
      </c>
      <c r="E55" s="18">
        <v>3316579.79</v>
      </c>
      <c r="F55" s="34">
        <f t="shared" si="3"/>
        <v>8.877823003841951E-3</v>
      </c>
    </row>
    <row r="56" spans="2:6" hidden="1" x14ac:dyDescent="0.25">
      <c r="B56" s="17"/>
      <c r="C56" s="18"/>
      <c r="D56" s="18"/>
      <c r="E56" s="18"/>
      <c r="F56" s="34" t="e">
        <f t="shared" si="3"/>
        <v>#DIV/0!</v>
      </c>
    </row>
    <row r="57" spans="2:6" hidden="1" x14ac:dyDescent="0.25">
      <c r="B57" s="17"/>
      <c r="C57" s="18"/>
      <c r="D57" s="18"/>
      <c r="E57" s="18"/>
      <c r="F57" s="34" t="e">
        <f t="shared" si="3"/>
        <v>#DIV/0!</v>
      </c>
    </row>
    <row r="58" spans="2:6" x14ac:dyDescent="0.25">
      <c r="B58" s="5" t="s">
        <v>8</v>
      </c>
      <c r="C58" s="6">
        <f>+C45+C35+C33+C20+C17+C6</f>
        <v>3462390947</v>
      </c>
      <c r="D58" s="6">
        <f>+D45+D35+D33+D20+D17+D6</f>
        <v>3134406842</v>
      </c>
      <c r="E58" s="6">
        <f>+E45+E35+E33+E20+E17+E6</f>
        <v>162148334.66</v>
      </c>
      <c r="F58" s="9">
        <f t="shared" si="3"/>
        <v>5.1731744739472466E-2</v>
      </c>
    </row>
    <row r="59" spans="2:6" x14ac:dyDescent="0.25">
      <c r="B59" s="1" t="s">
        <v>33</v>
      </c>
      <c r="C59" s="13"/>
      <c r="D59" s="13"/>
      <c r="E59" s="13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showGridLines="0" zoomScaleNormal="100" workbookViewId="0"/>
  </sheetViews>
  <sheetFormatPr baseColWidth="10" defaultRowHeight="15" x14ac:dyDescent="0.25"/>
  <cols>
    <col min="2" max="2" width="71.5703125" customWidth="1"/>
    <col min="5" max="5" width="12.42578125" customWidth="1"/>
  </cols>
  <sheetData>
    <row r="2" spans="2:6" ht="52.5" customHeight="1" x14ac:dyDescent="0.25">
      <c r="B2" s="55" t="s">
        <v>32</v>
      </c>
      <c r="C2" s="55"/>
      <c r="D2" s="55"/>
      <c r="E2" s="55"/>
      <c r="F2" s="55"/>
    </row>
    <row r="5" spans="2:6" ht="38.25" x14ac:dyDescent="0.25">
      <c r="B5" s="10" t="s">
        <v>9</v>
      </c>
      <c r="C5" s="10" t="s">
        <v>6</v>
      </c>
      <c r="D5" s="10" t="s">
        <v>7</v>
      </c>
      <c r="E5" s="14" t="s">
        <v>18</v>
      </c>
      <c r="F5" s="14" t="s">
        <v>10</v>
      </c>
    </row>
    <row r="6" spans="2:6" x14ac:dyDescent="0.25">
      <c r="B6" s="3" t="s">
        <v>0</v>
      </c>
      <c r="C6" s="4">
        <f>SUM(C7:C8)</f>
        <v>200000</v>
      </c>
      <c r="D6" s="4">
        <f t="shared" ref="D6:E6" si="0">SUM(D7:D8)</f>
        <v>398613</v>
      </c>
      <c r="E6" s="4">
        <f t="shared" si="0"/>
        <v>22890</v>
      </c>
      <c r="F6" s="7">
        <f t="shared" ref="F6:F30" si="1">E6/D6</f>
        <v>5.742411812961444E-2</v>
      </c>
    </row>
    <row r="7" spans="2:6" x14ac:dyDescent="0.25">
      <c r="B7" s="43" t="s">
        <v>27</v>
      </c>
      <c r="C7" s="16">
        <v>0</v>
      </c>
      <c r="D7" s="16">
        <v>198613</v>
      </c>
      <c r="E7" s="16">
        <v>0</v>
      </c>
      <c r="F7" s="37">
        <f t="shared" si="1"/>
        <v>0</v>
      </c>
    </row>
    <row r="8" spans="2:6" x14ac:dyDescent="0.25">
      <c r="B8" s="42" t="s">
        <v>28</v>
      </c>
      <c r="C8" s="20">
        <v>200000</v>
      </c>
      <c r="D8" s="20">
        <v>200000</v>
      </c>
      <c r="E8" s="20">
        <v>22890</v>
      </c>
      <c r="F8" s="39">
        <f t="shared" si="1"/>
        <v>0.11445</v>
      </c>
    </row>
    <row r="9" spans="2:6" x14ac:dyDescent="0.25">
      <c r="B9" s="3" t="s">
        <v>1</v>
      </c>
      <c r="C9" s="4">
        <f>SUM(C10:C11)</f>
        <v>850000</v>
      </c>
      <c r="D9" s="4">
        <f t="shared" ref="D9:E9" si="2">SUM(D10:D11)</f>
        <v>850000</v>
      </c>
      <c r="E9" s="4">
        <f t="shared" si="2"/>
        <v>0</v>
      </c>
      <c r="F9" s="7">
        <f t="shared" si="1"/>
        <v>0</v>
      </c>
    </row>
    <row r="10" spans="2:6" x14ac:dyDescent="0.25">
      <c r="B10" s="43" t="s">
        <v>27</v>
      </c>
      <c r="C10" s="16">
        <v>850000</v>
      </c>
      <c r="D10" s="16">
        <v>0</v>
      </c>
      <c r="E10" s="16">
        <v>0</v>
      </c>
      <c r="F10" s="46" t="str">
        <f>IF(E10=0,"%",E10/D10)</f>
        <v>%</v>
      </c>
    </row>
    <row r="11" spans="2:6" x14ac:dyDescent="0.25">
      <c r="B11" s="42" t="s">
        <v>28</v>
      </c>
      <c r="C11" s="20">
        <v>0</v>
      </c>
      <c r="D11" s="20">
        <v>850000</v>
      </c>
      <c r="E11" s="20">
        <v>0</v>
      </c>
      <c r="F11" s="39">
        <f t="shared" si="1"/>
        <v>0</v>
      </c>
    </row>
    <row r="12" spans="2:6" x14ac:dyDescent="0.25">
      <c r="B12" s="3" t="s">
        <v>2</v>
      </c>
      <c r="C12" s="4">
        <f>+SUM(C13:C23)</f>
        <v>60526363</v>
      </c>
      <c r="D12" s="4">
        <f>+SUM(D13:D23)</f>
        <v>63966079</v>
      </c>
      <c r="E12" s="4">
        <f>+SUM(E13:E23)</f>
        <v>6182758.6099999994</v>
      </c>
      <c r="F12" s="7">
        <f t="shared" si="1"/>
        <v>9.6656832912956875E-2</v>
      </c>
    </row>
    <row r="13" spans="2:6" x14ac:dyDescent="0.25">
      <c r="B13" s="15" t="s">
        <v>19</v>
      </c>
      <c r="C13" s="16">
        <v>6360</v>
      </c>
      <c r="D13" s="16">
        <v>6360</v>
      </c>
      <c r="E13" s="16">
        <v>0</v>
      </c>
      <c r="F13" s="37">
        <f t="shared" si="1"/>
        <v>0</v>
      </c>
    </row>
    <row r="14" spans="2:6" x14ac:dyDescent="0.25">
      <c r="B14" s="17" t="s">
        <v>20</v>
      </c>
      <c r="C14" s="18">
        <v>7950</v>
      </c>
      <c r="D14" s="18">
        <v>7950</v>
      </c>
      <c r="E14" s="18">
        <v>0</v>
      </c>
      <c r="F14" s="38">
        <f t="shared" si="1"/>
        <v>0</v>
      </c>
    </row>
    <row r="15" spans="2:6" x14ac:dyDescent="0.25">
      <c r="B15" s="17" t="s">
        <v>21</v>
      </c>
      <c r="C15" s="18">
        <v>4770</v>
      </c>
      <c r="D15" s="18">
        <v>4770</v>
      </c>
      <c r="E15" s="18">
        <v>0</v>
      </c>
      <c r="F15" s="38">
        <f t="shared" si="1"/>
        <v>0</v>
      </c>
    </row>
    <row r="16" spans="2:6" x14ac:dyDescent="0.25">
      <c r="B16" s="17" t="s">
        <v>22</v>
      </c>
      <c r="C16" s="18">
        <v>6360</v>
      </c>
      <c r="D16" s="18">
        <v>6360</v>
      </c>
      <c r="E16" s="18">
        <v>0</v>
      </c>
      <c r="F16" s="38">
        <f t="shared" si="1"/>
        <v>0</v>
      </c>
    </row>
    <row r="17" spans="2:6" x14ac:dyDescent="0.25">
      <c r="B17" s="17" t="s">
        <v>23</v>
      </c>
      <c r="C17" s="18">
        <v>4770</v>
      </c>
      <c r="D17" s="18">
        <v>4770</v>
      </c>
      <c r="E17" s="18">
        <v>0</v>
      </c>
      <c r="F17" s="38">
        <f t="shared" si="1"/>
        <v>0</v>
      </c>
    </row>
    <row r="18" spans="2:6" x14ac:dyDescent="0.25">
      <c r="B18" s="17" t="s">
        <v>24</v>
      </c>
      <c r="C18" s="18">
        <v>4770</v>
      </c>
      <c r="D18" s="18">
        <v>4770</v>
      </c>
      <c r="E18" s="18">
        <v>0</v>
      </c>
      <c r="F18" s="38">
        <f t="shared" si="1"/>
        <v>0</v>
      </c>
    </row>
    <row r="19" spans="2:6" x14ac:dyDescent="0.25">
      <c r="B19" s="17" t="s">
        <v>25</v>
      </c>
      <c r="C19" s="18">
        <v>5830</v>
      </c>
      <c r="D19" s="18">
        <v>5830</v>
      </c>
      <c r="E19" s="18">
        <v>0</v>
      </c>
      <c r="F19" s="38">
        <f t="shared" si="1"/>
        <v>0</v>
      </c>
    </row>
    <row r="20" spans="2:6" x14ac:dyDescent="0.25">
      <c r="B20" s="17" t="s">
        <v>30</v>
      </c>
      <c r="C20" s="18">
        <v>1590</v>
      </c>
      <c r="D20" s="18">
        <v>1590</v>
      </c>
      <c r="E20" s="18">
        <v>0</v>
      </c>
      <c r="F20" s="38">
        <f t="shared" si="1"/>
        <v>0</v>
      </c>
    </row>
    <row r="21" spans="2:6" x14ac:dyDescent="0.25">
      <c r="B21" s="17" t="s">
        <v>26</v>
      </c>
      <c r="C21" s="18">
        <v>3180</v>
      </c>
      <c r="D21" s="18">
        <v>3180</v>
      </c>
      <c r="E21" s="18">
        <v>0</v>
      </c>
      <c r="F21" s="38">
        <f t="shared" si="1"/>
        <v>0</v>
      </c>
    </row>
    <row r="22" spans="2:6" x14ac:dyDescent="0.25">
      <c r="B22" s="17" t="s">
        <v>27</v>
      </c>
      <c r="C22" s="18">
        <v>14832993</v>
      </c>
      <c r="D22" s="18">
        <v>24832693</v>
      </c>
      <c r="E22" s="18">
        <v>3083224.7399999998</v>
      </c>
      <c r="F22" s="38">
        <f t="shared" si="1"/>
        <v>0.12415990243184659</v>
      </c>
    </row>
    <row r="23" spans="2:6" x14ac:dyDescent="0.25">
      <c r="B23" s="17" t="s">
        <v>28</v>
      </c>
      <c r="C23" s="18">
        <v>45647790</v>
      </c>
      <c r="D23" s="18">
        <v>39087806</v>
      </c>
      <c r="E23" s="18">
        <v>3099533.87</v>
      </c>
      <c r="F23" s="38">
        <f t="shared" si="1"/>
        <v>7.9296696007957065E-2</v>
      </c>
    </row>
    <row r="24" spans="2:6" x14ac:dyDescent="0.25">
      <c r="B24" s="3" t="s">
        <v>4</v>
      </c>
      <c r="C24" s="4">
        <f>+SUM(C25:C26)</f>
        <v>2908783</v>
      </c>
      <c r="D24" s="4">
        <f>+SUM(D25:D26)</f>
        <v>2908783</v>
      </c>
      <c r="E24" s="4">
        <f>+SUM(E25:E26)</f>
        <v>14085</v>
      </c>
      <c r="F24" s="7">
        <f>E24/D24</f>
        <v>4.8422312699159748E-3</v>
      </c>
    </row>
    <row r="25" spans="2:6" x14ac:dyDescent="0.25">
      <c r="B25" s="15" t="s">
        <v>27</v>
      </c>
      <c r="C25" s="16">
        <v>2615453</v>
      </c>
      <c r="D25" s="16">
        <v>2616668</v>
      </c>
      <c r="E25" s="16">
        <v>1215</v>
      </c>
      <c r="F25" s="37">
        <f t="shared" si="1"/>
        <v>4.6433097358931284E-4</v>
      </c>
    </row>
    <row r="26" spans="2:6" x14ac:dyDescent="0.25">
      <c r="B26" s="17" t="s">
        <v>28</v>
      </c>
      <c r="C26" s="18">
        <v>293330</v>
      </c>
      <c r="D26" s="18">
        <v>292115</v>
      </c>
      <c r="E26" s="18">
        <v>12870</v>
      </c>
      <c r="F26" s="38">
        <f t="shared" si="1"/>
        <v>4.4057990859764133E-2</v>
      </c>
    </row>
    <row r="27" spans="2:6" x14ac:dyDescent="0.25">
      <c r="B27" s="3" t="s">
        <v>5</v>
      </c>
      <c r="C27" s="4">
        <f>+SUM(C28:C29)</f>
        <v>3283023</v>
      </c>
      <c r="D27" s="4">
        <f>+SUM(D28:D29)</f>
        <v>3308523</v>
      </c>
      <c r="E27" s="4">
        <f>+SUM(E28:E29)</f>
        <v>0</v>
      </c>
      <c r="F27" s="7">
        <f t="shared" si="1"/>
        <v>0</v>
      </c>
    </row>
    <row r="28" spans="2:6" x14ac:dyDescent="0.25">
      <c r="B28" s="17" t="s">
        <v>27</v>
      </c>
      <c r="C28" s="18">
        <v>3010683</v>
      </c>
      <c r="D28" s="18">
        <v>3036183</v>
      </c>
      <c r="E28" s="18">
        <v>0</v>
      </c>
      <c r="F28" s="38">
        <f t="shared" si="1"/>
        <v>0</v>
      </c>
    </row>
    <row r="29" spans="2:6" x14ac:dyDescent="0.25">
      <c r="B29" s="17" t="s">
        <v>28</v>
      </c>
      <c r="C29" s="18">
        <v>272340</v>
      </c>
      <c r="D29" s="18">
        <v>272340</v>
      </c>
      <c r="E29" s="18">
        <v>0</v>
      </c>
      <c r="F29" s="38">
        <f t="shared" si="1"/>
        <v>0</v>
      </c>
    </row>
    <row r="30" spans="2:6" x14ac:dyDescent="0.25">
      <c r="B30" s="5" t="s">
        <v>8</v>
      </c>
      <c r="C30" s="6">
        <f>+C27+C24+C12+C9+C6</f>
        <v>67768169</v>
      </c>
      <c r="D30" s="6">
        <f>+D27+D24+D12+D9+D6</f>
        <v>71431998</v>
      </c>
      <c r="E30" s="6">
        <f>+E27+E24+E12+E9+E6</f>
        <v>6219733.6099999994</v>
      </c>
      <c r="F30" s="9">
        <f t="shared" si="1"/>
        <v>8.7072093517529772E-2</v>
      </c>
    </row>
    <row r="31" spans="2:6" x14ac:dyDescent="0.25">
      <c r="B31" s="1" t="s">
        <v>33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55" t="s">
        <v>15</v>
      </c>
      <c r="C2" s="55"/>
      <c r="D2" s="55"/>
      <c r="E2" s="55"/>
      <c r="F2" s="55"/>
    </row>
    <row r="5" spans="2:6" ht="38.25" x14ac:dyDescent="0.25">
      <c r="B5" s="10" t="s">
        <v>9</v>
      </c>
      <c r="C5" s="10" t="s">
        <v>6</v>
      </c>
      <c r="D5" s="10" t="s">
        <v>7</v>
      </c>
      <c r="E5" s="14" t="s">
        <v>14</v>
      </c>
      <c r="F5" s="14" t="s">
        <v>10</v>
      </c>
    </row>
    <row r="6" spans="2:6" x14ac:dyDescent="0.25">
      <c r="B6" s="3" t="s">
        <v>5</v>
      </c>
      <c r="C6" s="4">
        <f>+SUM(C7:C8)</f>
        <v>0</v>
      </c>
      <c r="D6" s="4">
        <f t="shared" ref="D6:E6" si="0">+SUM(D7:D8)</f>
        <v>0</v>
      </c>
      <c r="E6" s="4">
        <f t="shared" si="0"/>
        <v>0</v>
      </c>
      <c r="F6" s="7" t="e">
        <f>E6/D6</f>
        <v>#DIV/0!</v>
      </c>
    </row>
    <row r="7" spans="2:6" x14ac:dyDescent="0.25">
      <c r="B7" s="43"/>
      <c r="C7" s="16"/>
      <c r="D7" s="16"/>
      <c r="E7" s="16"/>
      <c r="F7" s="37" t="e">
        <f>E7/D7</f>
        <v>#DIV/0!</v>
      </c>
    </row>
    <row r="8" spans="2:6" x14ac:dyDescent="0.25">
      <c r="B8" s="19"/>
      <c r="C8" s="20"/>
      <c r="D8" s="20"/>
      <c r="E8" s="20"/>
      <c r="F8" s="39" t="e">
        <f>E8/D8</f>
        <v>#DIV/0!</v>
      </c>
    </row>
    <row r="9" spans="2:6" x14ac:dyDescent="0.25">
      <c r="B9" s="5" t="s">
        <v>8</v>
      </c>
      <c r="C9" s="6">
        <f>+C6</f>
        <v>0</v>
      </c>
      <c r="D9" s="6">
        <f t="shared" ref="D9:E9" si="1">+D6</f>
        <v>0</v>
      </c>
      <c r="E9" s="6">
        <f t="shared" si="1"/>
        <v>0</v>
      </c>
      <c r="F9" s="9" t="e">
        <f>E9/D9</f>
        <v>#DIV/0!</v>
      </c>
    </row>
    <row r="10" spans="2:6" x14ac:dyDescent="0.25">
      <c r="B10" s="1" t="s">
        <v>11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workbookViewId="0">
      <selection activeCell="B2" sqref="B2:F2"/>
    </sheetView>
  </sheetViews>
  <sheetFormatPr baseColWidth="10" defaultRowHeight="15" x14ac:dyDescent="0.25"/>
  <cols>
    <col min="2" max="2" width="85.28515625" bestFit="1" customWidth="1"/>
    <col min="5" max="5" width="12.42578125" customWidth="1"/>
  </cols>
  <sheetData>
    <row r="2" spans="2:6" ht="60" customHeight="1" x14ac:dyDescent="0.25">
      <c r="B2" s="55" t="s">
        <v>16</v>
      </c>
      <c r="C2" s="55"/>
      <c r="D2" s="55"/>
      <c r="E2" s="55"/>
      <c r="F2" s="55"/>
    </row>
    <row r="5" spans="2:6" ht="38.25" x14ac:dyDescent="0.25">
      <c r="B5" s="10" t="s">
        <v>9</v>
      </c>
      <c r="C5" s="10" t="s">
        <v>6</v>
      </c>
      <c r="D5" s="10" t="s">
        <v>7</v>
      </c>
      <c r="E5" s="14" t="s">
        <v>14</v>
      </c>
      <c r="F5" s="14" t="s">
        <v>10</v>
      </c>
    </row>
    <row r="6" spans="2:6" x14ac:dyDescent="0.25">
      <c r="B6" s="3" t="s">
        <v>2</v>
      </c>
      <c r="C6" s="4">
        <f>+C7</f>
        <v>0</v>
      </c>
      <c r="D6" s="4">
        <f>+D7</f>
        <v>0</v>
      </c>
      <c r="E6" s="4">
        <f>+E7</f>
        <v>0</v>
      </c>
      <c r="F6" s="7" t="e">
        <f t="shared" ref="F6:F10" si="0">E6/D6</f>
        <v>#DIV/0!</v>
      </c>
    </row>
    <row r="7" spans="2:6" x14ac:dyDescent="0.25">
      <c r="B7" s="44"/>
      <c r="C7" s="18"/>
      <c r="D7" s="18"/>
      <c r="E7" s="18"/>
      <c r="F7" s="38" t="e">
        <f t="shared" si="0"/>
        <v>#DIV/0!</v>
      </c>
    </row>
    <row r="8" spans="2:6" x14ac:dyDescent="0.25">
      <c r="B8" s="3" t="s">
        <v>5</v>
      </c>
      <c r="C8" s="4">
        <f>+C9</f>
        <v>0</v>
      </c>
      <c r="D8" s="4">
        <f>+D9</f>
        <v>0</v>
      </c>
      <c r="E8" s="4">
        <f>+E9</f>
        <v>0</v>
      </c>
      <c r="F8" s="7" t="e">
        <f t="shared" si="0"/>
        <v>#DIV/0!</v>
      </c>
    </row>
    <row r="9" spans="2:6" x14ac:dyDescent="0.25">
      <c r="B9" s="45"/>
      <c r="C9" s="16"/>
      <c r="D9" s="16"/>
      <c r="E9" s="16"/>
      <c r="F9" s="37" t="e">
        <f t="shared" si="0"/>
        <v>#DIV/0!</v>
      </c>
    </row>
    <row r="10" spans="2:6" x14ac:dyDescent="0.25">
      <c r="B10" s="5" t="s">
        <v>8</v>
      </c>
      <c r="C10" s="6">
        <f>+C8+C6</f>
        <v>0</v>
      </c>
      <c r="D10" s="6">
        <f>+D8+D6</f>
        <v>0</v>
      </c>
      <c r="E10" s="6">
        <f>+E8+E6</f>
        <v>0</v>
      </c>
      <c r="F10" s="9" t="e">
        <f t="shared" si="0"/>
        <v>#DIV/0!</v>
      </c>
    </row>
    <row r="11" spans="2:6" x14ac:dyDescent="0.25">
      <c r="B11" s="1" t="s">
        <v>11</v>
      </c>
    </row>
  </sheetData>
  <mergeCells count="1">
    <mergeCell ref="B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workbookViewId="0">
      <selection activeCell="B7" sqref="B7:E7"/>
    </sheetView>
  </sheetViews>
  <sheetFormatPr baseColWidth="10" defaultRowHeight="15" x14ac:dyDescent="0.25"/>
  <cols>
    <col min="2" max="2" width="85.28515625" bestFit="1" customWidth="1"/>
  </cols>
  <sheetData>
    <row r="2" spans="2:6" ht="60" customHeight="1" x14ac:dyDescent="0.25">
      <c r="B2" s="55" t="s">
        <v>13</v>
      </c>
      <c r="C2" s="55"/>
      <c r="D2" s="55"/>
      <c r="E2" s="55"/>
      <c r="F2" s="55"/>
    </row>
    <row r="5" spans="2:6" ht="38.25" x14ac:dyDescent="0.25">
      <c r="B5" s="10" t="s">
        <v>9</v>
      </c>
      <c r="C5" s="10" t="s">
        <v>6</v>
      </c>
      <c r="D5" s="10" t="s">
        <v>7</v>
      </c>
      <c r="E5" s="14" t="s">
        <v>12</v>
      </c>
      <c r="F5" s="14" t="s">
        <v>10</v>
      </c>
    </row>
    <row r="6" spans="2:6" x14ac:dyDescent="0.25">
      <c r="B6" s="3" t="s">
        <v>5</v>
      </c>
      <c r="C6" s="4">
        <f>+C7</f>
        <v>0</v>
      </c>
      <c r="D6" s="4">
        <f t="shared" ref="D6:E6" si="0">+D7</f>
        <v>0</v>
      </c>
      <c r="E6" s="4">
        <f t="shared" si="0"/>
        <v>0</v>
      </c>
      <c r="F6" s="7" t="e">
        <f t="shared" ref="F6:F8" si="1">E6/D6</f>
        <v>#DIV/0!</v>
      </c>
    </row>
    <row r="7" spans="2:6" x14ac:dyDescent="0.25">
      <c r="B7" s="40"/>
      <c r="C7" s="16"/>
      <c r="D7" s="16"/>
      <c r="E7" s="16"/>
      <c r="F7" s="37" t="e">
        <f t="shared" si="1"/>
        <v>#DIV/0!</v>
      </c>
    </row>
    <row r="8" spans="2:6" x14ac:dyDescent="0.25">
      <c r="B8" s="5" t="s">
        <v>8</v>
      </c>
      <c r="C8" s="6">
        <f>+C6</f>
        <v>0</v>
      </c>
      <c r="D8" s="6">
        <f t="shared" ref="D8:E8" si="2">+D6</f>
        <v>0</v>
      </c>
      <c r="E8" s="6">
        <f t="shared" si="2"/>
        <v>0</v>
      </c>
      <c r="F8" s="9" t="e">
        <f t="shared" si="1"/>
        <v>#DIV/0!</v>
      </c>
    </row>
    <row r="9" spans="2:6" x14ac:dyDescent="0.25">
      <c r="B9" s="1" t="s">
        <v>11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TODA FUENTE</vt:lpstr>
      <vt:lpstr>RO</vt:lpstr>
      <vt:lpstr>RDR</vt:lpstr>
      <vt:lpstr>ROOC</vt:lpstr>
      <vt:lpstr>DYT</vt:lpstr>
      <vt:lpstr>RD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2017-03-15T21:19:25Z</dcterms:modified>
</cp:coreProperties>
</file>