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AppData\Local\Microsoft\Windows\INetCache\Content.Outlook\D2LDJN6T\"/>
    </mc:Choice>
  </mc:AlternateContent>
  <bookViews>
    <workbookView xWindow="120" yWindow="195" windowWidth="18915" windowHeight="11250"/>
  </bookViews>
  <sheets>
    <sheet name="TODA FUENTE" sheetId="1" r:id="rId1"/>
    <sheet name="RO" sheetId="2" r:id="rId2"/>
    <sheet name="RDR" sheetId="3" r:id="rId3"/>
    <sheet name="ROCC" sheetId="8" r:id="rId4"/>
    <sheet name="ROOC" sheetId="4" state="hidden" r:id="rId5"/>
    <sheet name="DYT" sheetId="5" r:id="rId6"/>
    <sheet name="RD" sheetId="7" state="hidden" r:id="rId7"/>
  </sheets>
  <definedNames>
    <definedName name="_xlnm.Print_Area" localSheetId="2">RDR!$B$2:$F$32</definedName>
    <definedName name="_xlnm.Print_Area" localSheetId="1">RO!$B$2:$F$61</definedName>
    <definedName name="_xlnm.Print_Area" localSheetId="3">ROCC!$B$2:$F$8</definedName>
    <definedName name="_xlnm.Print_Area" localSheetId="4">ROOC!$B$2:$F$10</definedName>
    <definedName name="_xlnm.Print_Area" localSheetId="0">'TODA FUENTE'!$B$2:$F$61</definedName>
  </definedNames>
  <calcPr calcId="152511"/>
</workbook>
</file>

<file path=xl/calcChain.xml><?xml version="1.0" encoding="utf-8"?>
<calcChain xmlns="http://schemas.openxmlformats.org/spreadsheetml/2006/main">
  <c r="F20" i="5" l="1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7" i="8"/>
  <c r="F6" i="8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1" i="2"/>
  <c r="F10" i="2"/>
  <c r="F9" i="2"/>
  <c r="F8" i="2"/>
  <c r="F7" i="2"/>
  <c r="F6" i="2"/>
  <c r="E20" i="5" l="1"/>
  <c r="D20" i="5"/>
  <c r="C20" i="5"/>
  <c r="E6" i="3"/>
  <c r="D6" i="3"/>
  <c r="C6" i="3"/>
  <c r="E35" i="2"/>
  <c r="D35" i="2"/>
  <c r="C35" i="2"/>
  <c r="E35" i="1"/>
  <c r="D35" i="1"/>
  <c r="C35" i="1"/>
  <c r="C60" i="1" s="1"/>
  <c r="E6" i="5"/>
  <c r="D6" i="5"/>
  <c r="C6" i="5"/>
  <c r="E17" i="5"/>
  <c r="D17" i="5"/>
  <c r="C17" i="5"/>
  <c r="E15" i="5"/>
  <c r="D15" i="5"/>
  <c r="C15" i="5"/>
  <c r="E6" i="8"/>
  <c r="D6" i="8"/>
  <c r="C6" i="8"/>
  <c r="C25" i="3"/>
  <c r="D25" i="3"/>
  <c r="E25" i="3"/>
  <c r="F12" i="2"/>
  <c r="F40" i="1"/>
  <c r="F39" i="1"/>
  <c r="F38" i="1"/>
  <c r="F37" i="1"/>
  <c r="F18" i="1"/>
  <c r="F17" i="1"/>
  <c r="F16" i="1"/>
  <c r="F15" i="1"/>
  <c r="F14" i="1"/>
  <c r="F13" i="1"/>
  <c r="F12" i="1"/>
  <c r="F11" i="1"/>
  <c r="C19" i="1"/>
  <c r="D19" i="1"/>
  <c r="E19" i="1"/>
  <c r="E10" i="3" l="1"/>
  <c r="D10" i="3"/>
  <c r="C10" i="3"/>
  <c r="F52" i="1" l="1"/>
  <c r="E6" i="7" l="1"/>
  <c r="E8" i="7" s="1"/>
  <c r="D6" i="7"/>
  <c r="C6" i="7"/>
  <c r="F7" i="7"/>
  <c r="D8" i="7"/>
  <c r="C8" i="7"/>
  <c r="F54" i="1"/>
  <c r="F53" i="1"/>
  <c r="F44" i="1"/>
  <c r="F43" i="1"/>
  <c r="F32" i="1"/>
  <c r="F6" i="7" l="1"/>
  <c r="F8" i="7"/>
  <c r="E6" i="4" l="1"/>
  <c r="E9" i="4" s="1"/>
  <c r="D6" i="4"/>
  <c r="D9" i="4" s="1"/>
  <c r="C6" i="4"/>
  <c r="C9" i="4" s="1"/>
  <c r="E28" i="3"/>
  <c r="D28" i="3"/>
  <c r="C28" i="3"/>
  <c r="E12" i="3"/>
  <c r="D12" i="3"/>
  <c r="C12" i="3"/>
  <c r="E48" i="2"/>
  <c r="D48" i="2"/>
  <c r="C48" i="2"/>
  <c r="E41" i="2"/>
  <c r="D41" i="2"/>
  <c r="C41" i="2"/>
  <c r="E22" i="2"/>
  <c r="D22" i="2"/>
  <c r="C22" i="2"/>
  <c r="E19" i="2"/>
  <c r="D19" i="2"/>
  <c r="C19" i="2"/>
  <c r="E6" i="2"/>
  <c r="D6" i="2"/>
  <c r="C6" i="2"/>
  <c r="E48" i="1"/>
  <c r="D48" i="1"/>
  <c r="C48" i="1"/>
  <c r="E41" i="1"/>
  <c r="D41" i="1"/>
  <c r="C41" i="1"/>
  <c r="E22" i="1"/>
  <c r="D22" i="1"/>
  <c r="C22" i="1"/>
  <c r="E6" i="1"/>
  <c r="D6" i="1"/>
  <c r="C6" i="1"/>
  <c r="F7" i="1"/>
  <c r="F8" i="1"/>
  <c r="F9" i="1"/>
  <c r="F10" i="1"/>
  <c r="F20" i="1"/>
  <c r="F21" i="1"/>
  <c r="F23" i="1"/>
  <c r="F24" i="1"/>
  <c r="F25" i="1"/>
  <c r="F26" i="1"/>
  <c r="F27" i="1"/>
  <c r="F28" i="1"/>
  <c r="F29" i="1"/>
  <c r="F30" i="1"/>
  <c r="F31" i="1"/>
  <c r="F33" i="1"/>
  <c r="F34" i="1"/>
  <c r="F36" i="1"/>
  <c r="F42" i="1"/>
  <c r="F45" i="1"/>
  <c r="F46" i="1"/>
  <c r="F47" i="1"/>
  <c r="F49" i="1"/>
  <c r="F41" i="1" l="1"/>
  <c r="D60" i="1"/>
  <c r="F19" i="1"/>
  <c r="C60" i="2"/>
  <c r="D60" i="2"/>
  <c r="E60" i="1"/>
  <c r="E60" i="2"/>
  <c r="F35" i="1"/>
  <c r="F22" i="1"/>
  <c r="F48" i="1"/>
  <c r="F6" i="1"/>
  <c r="D31" i="3"/>
  <c r="E31" i="3"/>
  <c r="C31" i="3"/>
  <c r="F9" i="4"/>
  <c r="F8" i="4"/>
  <c r="F7" i="4"/>
  <c r="F6" i="4"/>
  <c r="F59" i="1"/>
  <c r="F58" i="1"/>
  <c r="F57" i="1"/>
  <c r="F56" i="1"/>
  <c r="F55" i="1"/>
  <c r="F51" i="1"/>
  <c r="F50" i="1"/>
  <c r="F60" i="1" l="1"/>
</calcChain>
</file>

<file path=xl/sharedStrings.xml><?xml version="1.0" encoding="utf-8"?>
<sst xmlns="http://schemas.openxmlformats.org/spreadsheetml/2006/main" count="206" uniqueCount="34">
  <si>
    <t>1. PERSONAL Y OBLIGACIONES SOCIALES</t>
  </si>
  <si>
    <t>2. PENSIONES Y OTRAS PRESTACIONES SOCIALES</t>
  </si>
  <si>
    <t>3. BIENES Y SERVICIOS</t>
  </si>
  <si>
    <t>4. DONACIONES Y TRANSFERENCIAS</t>
  </si>
  <si>
    <t>5. OTROS GASTOS</t>
  </si>
  <si>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</si>
  <si>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</si>
  <si>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</si>
  <si>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</si>
  <si>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</si>
  <si>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</si>
  <si>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</si>
  <si>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31.01.16</t>
  </si>
  <si>
    <t>EJECUCION DE LOS PROGRAMAS PRESUPUESTALES AL MES DE ENERO DEL AÑO FISCAL 2016 DEL PLIEGO 011 MINSA - TODA FUENTE</t>
  </si>
  <si>
    <t>DEVENGADO
AL 31.01.17</t>
  </si>
  <si>
    <t>EJECUCION DE LOS PROGRAMAS PRESUPUESTALES AL MES DE ENERO DEL AÑO FISCAL 2017 DEL PLIEGO 011 MINSA - ROOC</t>
  </si>
  <si>
    <t>0001  PROGRAMA ARTICULADO NUTRICIONAL</t>
  </si>
  <si>
    <t>0002  SALUD MATERNO NEONATAL</t>
  </si>
  <si>
    <t>0016  TBC-VIH/SIDA</t>
  </si>
  <si>
    <t>0017  ENFERMEDADES METAXENICAS Y ZOONOSIS</t>
  </si>
  <si>
    <t>0018  ENFERMEDADES NO TRANSMISIBLES</t>
  </si>
  <si>
    <t>0024  PREVENCION Y CONTROL DEL CANCER</t>
  </si>
  <si>
    <t>0068  REDUCCION DE VULNERABILIDAD Y ATENCION DE EMERGENCIAS POR DESASTRES</t>
  </si>
  <si>
    <t>0104  REDUCCION DE LA MORTALIDAD POR EMERGENCIAS Y URGENCIAS MEDICAS</t>
  </si>
  <si>
    <t>0129  PREVENCION Y MANEJO DE CONDICIONES SECUNDARIAS DE SALUD EN PERSONAS CON DISCAPACIDAD</t>
  </si>
  <si>
    <t>0131  CONTROL Y PREVENCION EN SALUD MENTAL</t>
  </si>
  <si>
    <t>9001  ACCIONES CENTRALES</t>
  </si>
  <si>
    <t>9002  ASIGNACIONES PRESUPUESTARIAS QUE NO RESULTAN EN PRODUCTOS</t>
  </si>
  <si>
    <t>EJECUCION DE LOS PROGRAMAS PRESUPUESTALES AL MES DE ENERO DEL AÑO FISCAL 2018 DEL PLIEGO 011 MINSA - TODA FUENTE</t>
  </si>
  <si>
    <t>EJECUCION DE LOS PROGRAMAS PRESUPUESTALES AL MES DE ENERO DEL AÑO FISCAL 2018 DEL PLIEGO 011 MINSA - RECURSOS ORDINARIOS</t>
  </si>
  <si>
    <t>EJECUCION DE LOS PROGRAMAS PRESUPUESTALES AL MES DE ENERO DEL AÑO FISCAL 2018 DEL PLIEGO 011 MINSA - RECURSOS DIRECTAMENTE RECAUDADOS</t>
  </si>
  <si>
    <t>EJECUCION DE LOS PROGRAMAS PRESUPUESTALES AL MES DE ENERO DEL AÑO FISCAL 2018 DEL PLIEGO 011 MINSA - ROOC</t>
  </si>
  <si>
    <t>DEVENGADO
AL 31.01.18</t>
  </si>
  <si>
    <t>EJECUCION DE LOS PROGRAMAS PRESUPUESTALES AL MES DE ENERO DEL AÑO FISCAL 2018 DEL PLIEGO 011 MINSA - DYT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</si>
</sst>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64" formatCode="0.0%"/>
    <numFmt numFmtId="165" formatCode="_ * #,##0_ ;_ * \-#,##0_ ;_ * &quot;-&quot;??_ ;_ @_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57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4" fontId="3" fillId="2" borderId="1" xfId="1" applyNumberFormat="1" applyFont="1" applyFill="1" applyBorder="1" applyAlignment="1">
      <alignment vertical="center"/>
    </xf>
    <xf numFmtId="164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/>
    </xf>
    <xf numFmtId="3" fontId="3" fillId="3" borderId="3" xfId="2" applyNumberFormat="1" applyFont="1" applyFill="1" applyBorder="1" applyAlignment="1">
      <alignment horizontal="center" vertical="center" wrapText="1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4" fillId="0" borderId="1" xfId="3" applyNumberFormat="1" applyBorder="1" applyAlignment="1">
      <alignment horizontal="left" vertical="center" indent="3"/>
    </xf>
    <xf numFmtId="3" fontId="2" fillId="0" borderId="4" xfId="2" applyNumberFormat="1" applyBorder="1" applyAlignment="1">
      <alignment horizontal="left" vertical="center" indent="4"/>
    </xf>
    <xf numFmtId="164" fontId="2" fillId="0" borderId="4" xfId="1" applyNumberFormat="1" applyFont="1" applyBorder="1" applyAlignment="1">
      <alignment vertical="center"/>
    </xf>
    <xf numFmtId="3" fontId="2" fillId="0" borderId="5" xfId="2" applyNumberFormat="1" applyBorder="1" applyAlignment="1">
      <alignment horizontal="left" vertical="center" indent="4"/>
    </xf>
    <xf numFmtId="164" fontId="2" fillId="0" borderId="5" xfId="1" applyNumberFormat="1" applyFont="1" applyBorder="1" applyAlignment="1">
      <alignment vertical="center"/>
    </xf>
    <xf numFmtId="3" fontId="2" fillId="0" borderId="6" xfId="2" applyNumberFormat="1" applyBorder="1" applyAlignment="1">
      <alignment horizontal="left" vertical="center" indent="4"/>
    </xf>
    <xf numFmtId="164" fontId="2" fillId="0" borderId="6" xfId="1" applyNumberFormat="1" applyFont="1" applyBorder="1" applyAlignment="1">
      <alignment vertical="center"/>
    </xf>
    <xf numFmtId="164" fontId="0" fillId="0" borderId="4" xfId="1" applyNumberFormat="1" applyFont="1" applyBorder="1"/>
    <xf numFmtId="164" fontId="0" fillId="0" borderId="6" xfId="1" applyNumberFormat="1" applyFont="1" applyBorder="1"/>
    <xf numFmtId="3" fontId="4" fillId="0" borderId="4" xfId="3" applyNumberFormat="1" applyBorder="1" applyAlignment="1">
      <alignment horizontal="left" vertical="center" indent="4"/>
    </xf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4" fontId="2" fillId="0" borderId="5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/>
    </xf>
    <xf numFmtId="165" fontId="2" fillId="0" borderId="5" xfId="3" applyNumberFormat="1" applyFont="1" applyBorder="1" applyAlignment="1">
      <alignment horizontal="left" vertical="center" indent="4"/>
    </xf>
    <xf numFmtId="165" fontId="2" fillId="0" borderId="7" xfId="3" applyNumberFormat="1" applyFont="1" applyBorder="1" applyAlignment="1">
      <alignment horizontal="left" vertical="center" indent="4"/>
    </xf>
    <xf numFmtId="165" fontId="2" fillId="0" borderId="4" xfId="3" applyNumberFormat="1" applyFont="1" applyBorder="1" applyAlignment="1">
      <alignment horizontal="left" vertical="center" indent="4"/>
    </xf>
    <xf numFmtId="165" fontId="2" fillId="0" borderId="6" xfId="3" applyNumberFormat="1" applyFont="1" applyBorder="1" applyAlignment="1">
      <alignment horizontal="left" vertical="center" indent="4"/>
    </xf>
    <xf numFmtId="3" fontId="2" fillId="0" borderId="6" xfId="3" applyNumberFormat="1" applyFont="1" applyBorder="1" applyAlignment="1">
      <alignment horizontal="left" vertical="center" indent="4"/>
    </xf>
    <xf numFmtId="41" fontId="3" fillId="2" borderId="1" xfId="2" applyNumberFormat="1" applyFont="1" applyFill="1" applyBorder="1" applyAlignment="1">
      <alignment vertical="center"/>
    </xf>
    <xf numFmtId="41" fontId="4" fillId="0" borderId="4" xfId="3" applyNumberFormat="1" applyBorder="1" applyAlignment="1">
      <alignment vertical="center"/>
    </xf>
    <xf numFmtId="41" fontId="4" fillId="0" borderId="5" xfId="3" applyNumberFormat="1" applyBorder="1" applyAlignment="1">
      <alignment vertical="center"/>
    </xf>
    <xf numFmtId="41" fontId="4" fillId="0" borderId="6" xfId="3" applyNumberFormat="1" applyBorder="1" applyAlignment="1">
      <alignment vertical="center"/>
    </xf>
    <xf numFmtId="41" fontId="4" fillId="0" borderId="7" xfId="3" applyNumberFormat="1" applyBorder="1" applyAlignment="1">
      <alignment vertical="center"/>
    </xf>
    <xf numFmtId="41" fontId="3" fillId="3" borderId="1" xfId="2" applyNumberFormat="1" applyFont="1" applyFill="1" applyBorder="1" applyAlignment="1">
      <alignment vertical="center"/>
    </xf>
    <xf numFmtId="41" fontId="4" fillId="0" borderId="1" xfId="3" applyNumberFormat="1" applyBorder="1" applyAlignment="1">
      <alignment vertical="center"/>
    </xf>
    <xf numFmtId="41" fontId="2" fillId="0" borderId="4" xfId="2" applyNumberFormat="1" applyBorder="1" applyAlignment="1">
      <alignment vertical="center"/>
    </xf>
    <xf numFmtId="41" fontId="2" fillId="0" borderId="5" xfId="2" applyNumberFormat="1" applyBorder="1" applyAlignment="1">
      <alignment vertical="center"/>
    </xf>
    <xf numFmtId="41" fontId="2" fillId="0" borderId="6" xfId="2" applyNumberFormat="1" applyBorder="1" applyAlignment="1">
      <alignment vertical="center"/>
    </xf>
    <xf numFmtId="0" fontId="5" fillId="0" borderId="0" xfId="0" applyFont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right" vertical="center"/>
    </xf>
    <xf numFmtId="164" fontId="0" fillId="0" borderId="4" xfId="1" applyNumberFormat="1" applyFont="1" applyBorder="1" applyAlignment="1">
      <alignment horizontal="right" vertical="center"/>
    </xf>
    <xf numFmtId="164" fontId="0" fillId="0" borderId="6" xfId="1" applyNumberFormat="1" applyFont="1" applyBorder="1" applyAlignment="1">
      <alignment horizontal="right" vertical="center"/>
    </xf>
    <xf numFmtId="164" fontId="3" fillId="3" borderId="1" xfId="1" applyNumberFormat="1" applyFont="1" applyFill="1" applyBorder="1" applyAlignment="1">
      <alignment horizontal="right" vertical="center"/>
    </xf>
    <xf numFmtId="164" fontId="0" fillId="0" borderId="5" xfId="1" applyNumberFormat="1" applyFont="1" applyBorder="1" applyAlignment="1">
      <alignment horizontal="right"/>
    </xf>
    <xf numFmtId="164" fontId="0" fillId="0" borderId="1" xfId="1" applyNumberFormat="1" applyFont="1" applyBorder="1" applyAlignment="1">
      <alignment horizontal="right"/>
    </xf>
    <xf numFmtId="164" fontId="0" fillId="0" borderId="6" xfId="1" applyNumberFormat="1" applyFont="1" applyBorder="1" applyAlignment="1">
      <alignment horizontal="right"/>
    </xf>
    <xf numFmtId="164" fontId="0" fillId="0" borderId="7" xfId="1" applyNumberFormat="1" applyFont="1" applyBorder="1" applyAlignment="1">
      <alignment horizontal="right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3"/>
  <sheetViews>
    <sheetView showGridLines="0" tabSelected="1" zoomScaleNormal="100" workbookViewId="0">
      <selection activeCell="F14" sqref="F14"/>
    </sheetView>
  </sheetViews>
  <sheetFormatPr baseColWidth="10" defaultRowHeight="15" x14ac:dyDescent="0.25"/>
  <cols>
    <col min="1" max="1" width="11.42578125" style="1"/>
    <col min="2" max="2" width="85.28515625" style="1" bestFit="1" customWidth="1"/>
    <col min="3" max="4" width="13.85546875" style="1" bestFit="1" customWidth="1"/>
    <col min="5" max="5" width="12.42578125" style="1" customWidth="1"/>
    <col min="6" max="16384" width="11.42578125" style="1"/>
  </cols>
  <sheetData>
    <row r="2" spans="2:6" ht="51.75" customHeight="1" x14ac:dyDescent="0.25">
      <c r="B2" s="48" t="s">
        <v>28</v>
      </c>
      <c r="C2" s="48"/>
      <c r="D2" s="48"/>
      <c r="E2" s="48"/>
      <c r="F2" s="48"/>
    </row>
    <row r="5" spans="2:6" ht="38.25" x14ac:dyDescent="0.25">
      <c r="B5" s="8" t="s">
        <v>9</v>
      </c>
      <c r="C5" s="9" t="s">
        <v>6</v>
      </c>
      <c r="D5" s="9" t="s">
        <v>7</v>
      </c>
      <c r="E5" s="12" t="s">
        <v>32</v>
      </c>
      <c r="F5" s="10" t="s">
        <v>10</v>
      </c>
    </row>
    <row r="6" spans="2:6" x14ac:dyDescent="0.25">
      <c r="B6" s="2" t="s">
        <v>0</v>
      </c>
      <c r="C6" s="38">
        <f>SUM(C7:C18)</f>
        <v>3102916873</v>
      </c>
      <c r="D6" s="38">
        <f>SUM(D7:D18)</f>
        <v>2694684979</v>
      </c>
      <c r="E6" s="38">
        <f>SUM(E7:E18)</f>
        <v>201037959.30000001</v>
      </c>
      <c r="F6" s="6">
        <f>E6/D6</f>
        <v>7.460536606939687E-2</v>
      </c>
    </row>
    <row r="7" spans="2:6" x14ac:dyDescent="0.25">
      <c r="B7" s="19" t="s">
        <v>16</v>
      </c>
      <c r="C7" s="45">
        <v>108689727</v>
      </c>
      <c r="D7" s="45">
        <v>117599721</v>
      </c>
      <c r="E7" s="45">
        <v>14457882.690000001</v>
      </c>
      <c r="F7" s="20">
        <f t="shared" ref="F7:F60" si="0">E7/D7</f>
        <v>0.12294147100910215</v>
      </c>
    </row>
    <row r="8" spans="2:6" x14ac:dyDescent="0.25">
      <c r="B8" s="21" t="s">
        <v>17</v>
      </c>
      <c r="C8" s="46">
        <v>205986134</v>
      </c>
      <c r="D8" s="46">
        <v>215116836</v>
      </c>
      <c r="E8" s="46">
        <v>17331984.349999998</v>
      </c>
      <c r="F8" s="22">
        <f t="shared" si="0"/>
        <v>8.0570097033223362E-2</v>
      </c>
    </row>
    <row r="9" spans="2:6" x14ac:dyDescent="0.25">
      <c r="B9" s="21" t="s">
        <v>18</v>
      </c>
      <c r="C9" s="46">
        <v>53025968</v>
      </c>
      <c r="D9" s="46">
        <v>56987022</v>
      </c>
      <c r="E9" s="46">
        <v>4696139.67</v>
      </c>
      <c r="F9" s="22">
        <f t="shared" si="0"/>
        <v>8.2407178076439935E-2</v>
      </c>
    </row>
    <row r="10" spans="2:6" x14ac:dyDescent="0.25">
      <c r="B10" s="21" t="s">
        <v>19</v>
      </c>
      <c r="C10" s="46">
        <v>14634106</v>
      </c>
      <c r="D10" s="46">
        <v>15862547</v>
      </c>
      <c r="E10" s="46">
        <v>1035263.18</v>
      </c>
      <c r="F10" s="22">
        <f t="shared" si="0"/>
        <v>6.5264624905445517E-2</v>
      </c>
    </row>
    <row r="11" spans="2:6" x14ac:dyDescent="0.25">
      <c r="B11" s="21" t="s">
        <v>20</v>
      </c>
      <c r="C11" s="46">
        <v>39213384</v>
      </c>
      <c r="D11" s="46">
        <v>42477737</v>
      </c>
      <c r="E11" s="46">
        <v>3718740.3</v>
      </c>
      <c r="F11" s="30">
        <f t="shared" ref="F11:F18" si="1">IF(E11=0,"%",E11/D11)</f>
        <v>8.7545631256203682E-2</v>
      </c>
    </row>
    <row r="12" spans="2:6" x14ac:dyDescent="0.25">
      <c r="B12" s="21" t="s">
        <v>21</v>
      </c>
      <c r="C12" s="46">
        <v>25187966</v>
      </c>
      <c r="D12" s="46">
        <v>27017036</v>
      </c>
      <c r="E12" s="46">
        <v>2600275.1700000004</v>
      </c>
      <c r="F12" s="30">
        <f t="shared" si="1"/>
        <v>9.6245760267706662E-2</v>
      </c>
    </row>
    <row r="13" spans="2:6" x14ac:dyDescent="0.25">
      <c r="B13" s="21" t="s">
        <v>22</v>
      </c>
      <c r="C13" s="46">
        <v>2776134</v>
      </c>
      <c r="D13" s="46">
        <v>3634255</v>
      </c>
      <c r="E13" s="46">
        <v>225644.38</v>
      </c>
      <c r="F13" s="30">
        <f t="shared" si="1"/>
        <v>6.2088207899555756E-2</v>
      </c>
    </row>
    <row r="14" spans="2:6" x14ac:dyDescent="0.25">
      <c r="B14" s="21" t="s">
        <v>23</v>
      </c>
      <c r="C14" s="46">
        <v>147916477</v>
      </c>
      <c r="D14" s="46">
        <v>153962164</v>
      </c>
      <c r="E14" s="46">
        <v>15389634.730000004</v>
      </c>
      <c r="F14" s="30">
        <f t="shared" si="1"/>
        <v>9.9957251380280707E-2</v>
      </c>
    </row>
    <row r="15" spans="2:6" x14ac:dyDescent="0.25">
      <c r="B15" s="21" t="s">
        <v>24</v>
      </c>
      <c r="C15" s="46">
        <v>21388099</v>
      </c>
      <c r="D15" s="46">
        <v>22498325</v>
      </c>
      <c r="E15" s="46">
        <v>1800386.7700000007</v>
      </c>
      <c r="F15" s="30">
        <f t="shared" si="1"/>
        <v>8.0023147056503124E-2</v>
      </c>
    </row>
    <row r="16" spans="2:6" x14ac:dyDescent="0.25">
      <c r="B16" s="21" t="s">
        <v>25</v>
      </c>
      <c r="C16" s="46">
        <v>17259058</v>
      </c>
      <c r="D16" s="46">
        <v>20227863</v>
      </c>
      <c r="E16" s="46">
        <v>1519863.0699999996</v>
      </c>
      <c r="F16" s="30">
        <f t="shared" si="1"/>
        <v>7.513710519000448E-2</v>
      </c>
    </row>
    <row r="17" spans="2:6" x14ac:dyDescent="0.25">
      <c r="B17" s="21" t="s">
        <v>26</v>
      </c>
      <c r="C17" s="46">
        <v>1681576870</v>
      </c>
      <c r="D17" s="46">
        <v>1237175744</v>
      </c>
      <c r="E17" s="46">
        <v>64120650.359999999</v>
      </c>
      <c r="F17" s="30">
        <f t="shared" si="1"/>
        <v>5.1828247256680775E-2</v>
      </c>
    </row>
    <row r="18" spans="2:6" x14ac:dyDescent="0.25">
      <c r="B18" s="21" t="s">
        <v>27</v>
      </c>
      <c r="C18" s="46">
        <v>785262950</v>
      </c>
      <c r="D18" s="46">
        <v>782125729</v>
      </c>
      <c r="E18" s="46">
        <v>74141494.63000001</v>
      </c>
      <c r="F18" s="30">
        <f t="shared" si="1"/>
        <v>9.4794854434458856E-2</v>
      </c>
    </row>
    <row r="19" spans="2:6" x14ac:dyDescent="0.25">
      <c r="B19" s="2" t="s">
        <v>1</v>
      </c>
      <c r="C19" s="38">
        <f>SUM(C20:C21)</f>
        <v>182001837</v>
      </c>
      <c r="D19" s="38">
        <f>SUM(D20:D21)</f>
        <v>185170377</v>
      </c>
      <c r="E19" s="38">
        <f>SUM(E20:E21)</f>
        <v>17144088.32</v>
      </c>
      <c r="F19" s="6">
        <f t="shared" si="0"/>
        <v>9.2585480451875951E-2</v>
      </c>
    </row>
    <row r="20" spans="2:6" x14ac:dyDescent="0.25">
      <c r="B20" s="19" t="s">
        <v>26</v>
      </c>
      <c r="C20" s="45">
        <v>6547549</v>
      </c>
      <c r="D20" s="45">
        <v>6340599</v>
      </c>
      <c r="E20" s="45">
        <v>248474.96</v>
      </c>
      <c r="F20" s="20">
        <f t="shared" si="0"/>
        <v>3.9187931613401193E-2</v>
      </c>
    </row>
    <row r="21" spans="2:6" x14ac:dyDescent="0.25">
      <c r="B21" s="21" t="s">
        <v>27</v>
      </c>
      <c r="C21" s="46">
        <v>175454288</v>
      </c>
      <c r="D21" s="46">
        <v>178829778</v>
      </c>
      <c r="E21" s="46">
        <v>16895613.359999999</v>
      </c>
      <c r="F21" s="22">
        <f t="shared" si="0"/>
        <v>9.4478747046255349E-2</v>
      </c>
    </row>
    <row r="22" spans="2:6" x14ac:dyDescent="0.25">
      <c r="B22" s="2" t="s">
        <v>2</v>
      </c>
      <c r="C22" s="38">
        <f>SUM(C23:C34)</f>
        <v>2875913383</v>
      </c>
      <c r="D22" s="38">
        <f t="shared" ref="D22:E22" si="2">SUM(D23:D34)</f>
        <v>2913336594</v>
      </c>
      <c r="E22" s="38">
        <f t="shared" si="2"/>
        <v>38219541.899999984</v>
      </c>
      <c r="F22" s="6">
        <f t="shared" si="0"/>
        <v>1.3118821209575615E-2</v>
      </c>
    </row>
    <row r="23" spans="2:6" x14ac:dyDescent="0.25">
      <c r="B23" s="19" t="s">
        <v>16</v>
      </c>
      <c r="C23" s="45">
        <v>352853896</v>
      </c>
      <c r="D23" s="45">
        <v>362929655</v>
      </c>
      <c r="E23" s="45">
        <v>1618340.4300000006</v>
      </c>
      <c r="F23" s="20">
        <f t="shared" si="0"/>
        <v>4.4591022191338998E-3</v>
      </c>
    </row>
    <row r="24" spans="2:6" x14ac:dyDescent="0.25">
      <c r="B24" s="21" t="s">
        <v>17</v>
      </c>
      <c r="C24" s="46">
        <v>146247690</v>
      </c>
      <c r="D24" s="46">
        <v>147434620</v>
      </c>
      <c r="E24" s="46">
        <v>1993042.0900000005</v>
      </c>
      <c r="F24" s="22">
        <f t="shared" si="0"/>
        <v>1.3518141736316752E-2</v>
      </c>
    </row>
    <row r="25" spans="2:6" x14ac:dyDescent="0.25">
      <c r="B25" s="21" t="s">
        <v>18</v>
      </c>
      <c r="C25" s="46">
        <v>189892272</v>
      </c>
      <c r="D25" s="46">
        <v>191079878</v>
      </c>
      <c r="E25" s="46">
        <v>524985.20999999985</v>
      </c>
      <c r="F25" s="22">
        <f t="shared" si="0"/>
        <v>2.7474646493127856E-3</v>
      </c>
    </row>
    <row r="26" spans="2:6" x14ac:dyDescent="0.25">
      <c r="B26" s="21" t="s">
        <v>19</v>
      </c>
      <c r="C26" s="46">
        <v>116217133</v>
      </c>
      <c r="D26" s="46">
        <v>105631330</v>
      </c>
      <c r="E26" s="46">
        <v>325910.56000000006</v>
      </c>
      <c r="F26" s="22">
        <f t="shared" si="0"/>
        <v>3.0853588608606942E-3</v>
      </c>
    </row>
    <row r="27" spans="2:6" x14ac:dyDescent="0.25">
      <c r="B27" s="21" t="s">
        <v>20</v>
      </c>
      <c r="C27" s="46">
        <v>64404327</v>
      </c>
      <c r="D27" s="46">
        <v>64883755</v>
      </c>
      <c r="E27" s="46">
        <v>746852.29</v>
      </c>
      <c r="F27" s="22">
        <f t="shared" si="0"/>
        <v>1.1510620647649015E-2</v>
      </c>
    </row>
    <row r="28" spans="2:6" x14ac:dyDescent="0.25">
      <c r="B28" s="21" t="s">
        <v>21</v>
      </c>
      <c r="C28" s="46">
        <v>187337786</v>
      </c>
      <c r="D28" s="46">
        <v>188277817</v>
      </c>
      <c r="E28" s="46">
        <v>690076.59</v>
      </c>
      <c r="F28" s="22">
        <f t="shared" si="0"/>
        <v>3.6652039045045864E-3</v>
      </c>
    </row>
    <row r="29" spans="2:6" x14ac:dyDescent="0.25">
      <c r="B29" s="21" t="s">
        <v>22</v>
      </c>
      <c r="C29" s="46">
        <v>26199814</v>
      </c>
      <c r="D29" s="46">
        <v>29810739</v>
      </c>
      <c r="E29" s="46">
        <v>374972.65999999992</v>
      </c>
      <c r="F29" s="22">
        <f t="shared" si="0"/>
        <v>1.2578442285513282E-2</v>
      </c>
    </row>
    <row r="30" spans="2:6" x14ac:dyDescent="0.25">
      <c r="B30" s="21" t="s">
        <v>23</v>
      </c>
      <c r="C30" s="46">
        <v>55981349</v>
      </c>
      <c r="D30" s="46">
        <v>58906629</v>
      </c>
      <c r="E30" s="46">
        <v>2247034.77</v>
      </c>
      <c r="F30" s="22">
        <f t="shared" si="0"/>
        <v>3.8145702922501301E-2</v>
      </c>
    </row>
    <row r="31" spans="2:6" x14ac:dyDescent="0.25">
      <c r="B31" s="21" t="s">
        <v>24</v>
      </c>
      <c r="C31" s="46">
        <v>16583309</v>
      </c>
      <c r="D31" s="46">
        <v>16803847</v>
      </c>
      <c r="E31" s="46">
        <v>482193.05999999988</v>
      </c>
      <c r="F31" s="22">
        <f t="shared" si="0"/>
        <v>2.8695396952852514E-2</v>
      </c>
    </row>
    <row r="32" spans="2:6" x14ac:dyDescent="0.25">
      <c r="B32" s="21" t="s">
        <v>25</v>
      </c>
      <c r="C32" s="46">
        <v>59369521</v>
      </c>
      <c r="D32" s="46">
        <v>60550768</v>
      </c>
      <c r="E32" s="46">
        <v>422382.93999999994</v>
      </c>
      <c r="F32" s="22">
        <f t="shared" ref="F32" si="3">E32/D32</f>
        <v>6.9756826205738618E-3</v>
      </c>
    </row>
    <row r="33" spans="2:6" x14ac:dyDescent="0.25">
      <c r="B33" s="21" t="s">
        <v>26</v>
      </c>
      <c r="C33" s="46">
        <v>420787740</v>
      </c>
      <c r="D33" s="46">
        <v>466121169</v>
      </c>
      <c r="E33" s="46">
        <v>15244945.20999999</v>
      </c>
      <c r="F33" s="22">
        <f t="shared" si="0"/>
        <v>3.2705970515576367E-2</v>
      </c>
    </row>
    <row r="34" spans="2:6" x14ac:dyDescent="0.25">
      <c r="B34" s="23" t="s">
        <v>27</v>
      </c>
      <c r="C34" s="47">
        <v>1240038546</v>
      </c>
      <c r="D34" s="47">
        <v>1220906387</v>
      </c>
      <c r="E34" s="47">
        <v>13548806.089999991</v>
      </c>
      <c r="F34" s="24">
        <f t="shared" si="0"/>
        <v>1.1097334107074329E-2</v>
      </c>
    </row>
    <row r="35" spans="2:6" x14ac:dyDescent="0.25">
      <c r="B35" s="2" t="s">
        <v>3</v>
      </c>
      <c r="C35" s="38">
        <f>SUM(C36:C40)</f>
        <v>668364185</v>
      </c>
      <c r="D35" s="38">
        <f t="shared" ref="D35:E35" si="4">SUM(D36:D40)</f>
        <v>668364185</v>
      </c>
      <c r="E35" s="38">
        <f t="shared" si="4"/>
        <v>0</v>
      </c>
      <c r="F35" s="6">
        <f t="shared" si="0"/>
        <v>0</v>
      </c>
    </row>
    <row r="36" spans="2:6" x14ac:dyDescent="0.25">
      <c r="B36" s="21" t="s">
        <v>19</v>
      </c>
      <c r="C36" s="46">
        <v>11471763</v>
      </c>
      <c r="D36" s="46">
        <v>11471763</v>
      </c>
      <c r="E36" s="46">
        <v>0</v>
      </c>
      <c r="F36" s="22">
        <f t="shared" si="0"/>
        <v>0</v>
      </c>
    </row>
    <row r="37" spans="2:6" x14ac:dyDescent="0.25">
      <c r="B37" s="21" t="s">
        <v>20</v>
      </c>
      <c r="C37" s="46">
        <v>15000000</v>
      </c>
      <c r="D37" s="46">
        <v>15000000</v>
      </c>
      <c r="E37" s="46">
        <v>0</v>
      </c>
      <c r="F37" s="22">
        <f t="shared" si="0"/>
        <v>0</v>
      </c>
    </row>
    <row r="38" spans="2:6" x14ac:dyDescent="0.25">
      <c r="B38" s="21" t="s">
        <v>21</v>
      </c>
      <c r="C38" s="46">
        <v>25000000</v>
      </c>
      <c r="D38" s="46">
        <v>25000000</v>
      </c>
      <c r="E38" s="46">
        <v>0</v>
      </c>
      <c r="F38" s="22">
        <f t="shared" si="0"/>
        <v>0</v>
      </c>
    </row>
    <row r="39" spans="2:6" x14ac:dyDescent="0.25">
      <c r="B39" s="21" t="s">
        <v>25</v>
      </c>
      <c r="C39" s="46">
        <v>10000000</v>
      </c>
      <c r="D39" s="46">
        <v>10000000</v>
      </c>
      <c r="E39" s="46">
        <v>0</v>
      </c>
      <c r="F39" s="22">
        <f t="shared" si="0"/>
        <v>0</v>
      </c>
    </row>
    <row r="40" spans="2:6" x14ac:dyDescent="0.25">
      <c r="B40" s="21" t="s">
        <v>26</v>
      </c>
      <c r="C40" s="46">
        <v>606892422</v>
      </c>
      <c r="D40" s="46">
        <v>606892422</v>
      </c>
      <c r="E40" s="46">
        <v>0</v>
      </c>
      <c r="F40" s="22">
        <f t="shared" si="0"/>
        <v>0</v>
      </c>
    </row>
    <row r="41" spans="2:6" x14ac:dyDescent="0.25">
      <c r="B41" s="2" t="s">
        <v>4</v>
      </c>
      <c r="C41" s="38">
        <f>+SUM(C42:C47)</f>
        <v>57797807</v>
      </c>
      <c r="D41" s="38">
        <f t="shared" ref="D41:E41" si="5">+SUM(D42:D47)</f>
        <v>62106337</v>
      </c>
      <c r="E41" s="38">
        <f t="shared" si="5"/>
        <v>5541465.0300000003</v>
      </c>
      <c r="F41" s="6">
        <f t="shared" si="0"/>
        <v>8.9225436528320781E-2</v>
      </c>
    </row>
    <row r="42" spans="2:6" x14ac:dyDescent="0.25">
      <c r="B42" s="19" t="s">
        <v>16</v>
      </c>
      <c r="C42" s="45">
        <v>15836813</v>
      </c>
      <c r="D42" s="45">
        <v>15836813</v>
      </c>
      <c r="E42" s="45">
        <v>926618.85</v>
      </c>
      <c r="F42" s="20">
        <f t="shared" si="0"/>
        <v>5.8510437043109619E-2</v>
      </c>
    </row>
    <row r="43" spans="2:6" x14ac:dyDescent="0.25">
      <c r="B43" s="21" t="s">
        <v>17</v>
      </c>
      <c r="C43" s="46">
        <v>115000</v>
      </c>
      <c r="D43" s="46">
        <v>115000</v>
      </c>
      <c r="E43" s="46">
        <v>0</v>
      </c>
      <c r="F43" s="22">
        <f t="shared" ref="F43:F44" si="6">E43/D43</f>
        <v>0</v>
      </c>
    </row>
    <row r="44" spans="2:6" x14ac:dyDescent="0.25">
      <c r="B44" s="21" t="s">
        <v>18</v>
      </c>
      <c r="C44" s="46">
        <v>0</v>
      </c>
      <c r="D44" s="46">
        <v>657521</v>
      </c>
      <c r="E44" s="46">
        <v>187863</v>
      </c>
      <c r="F44" s="22">
        <f t="shared" si="6"/>
        <v>0.28571406844800395</v>
      </c>
    </row>
    <row r="45" spans="2:6" x14ac:dyDescent="0.25">
      <c r="B45" s="21" t="s">
        <v>19</v>
      </c>
      <c r="C45" s="46">
        <v>0</v>
      </c>
      <c r="D45" s="46">
        <v>2551679</v>
      </c>
      <c r="E45" s="46">
        <v>278145</v>
      </c>
      <c r="F45" s="22">
        <f t="shared" si="0"/>
        <v>0.1090046984750041</v>
      </c>
    </row>
    <row r="46" spans="2:6" x14ac:dyDescent="0.25">
      <c r="B46" s="21" t="s">
        <v>26</v>
      </c>
      <c r="C46" s="46">
        <v>31919685</v>
      </c>
      <c r="D46" s="46">
        <v>18535187</v>
      </c>
      <c r="E46" s="46">
        <v>803313.17999999993</v>
      </c>
      <c r="F46" s="22">
        <f t="shared" si="0"/>
        <v>4.3339901561284484E-2</v>
      </c>
    </row>
    <row r="47" spans="2:6" x14ac:dyDescent="0.25">
      <c r="B47" s="21" t="s">
        <v>27</v>
      </c>
      <c r="C47" s="46">
        <v>9926309</v>
      </c>
      <c r="D47" s="46">
        <v>24410137</v>
      </c>
      <c r="E47" s="46">
        <v>3345525</v>
      </c>
      <c r="F47" s="22">
        <f t="shared" si="0"/>
        <v>0.13705474082345379</v>
      </c>
    </row>
    <row r="48" spans="2:6" x14ac:dyDescent="0.25">
      <c r="B48" s="2" t="s">
        <v>5</v>
      </c>
      <c r="C48" s="38">
        <f>SUM(C49:C59)</f>
        <v>261143612</v>
      </c>
      <c r="D48" s="38">
        <f t="shared" ref="D48:E48" si="7">SUM(D49:D59)</f>
        <v>280221186</v>
      </c>
      <c r="E48" s="38">
        <f t="shared" si="7"/>
        <v>1313730.68</v>
      </c>
      <c r="F48" s="6">
        <f t="shared" si="0"/>
        <v>4.6881918485635124E-3</v>
      </c>
    </row>
    <row r="49" spans="2:6" x14ac:dyDescent="0.25">
      <c r="B49" s="19" t="s">
        <v>16</v>
      </c>
      <c r="C49" s="45">
        <v>25060000</v>
      </c>
      <c r="D49" s="45">
        <v>25060000</v>
      </c>
      <c r="E49" s="45">
        <v>0</v>
      </c>
      <c r="F49" s="20">
        <f t="shared" si="0"/>
        <v>0</v>
      </c>
    </row>
    <row r="50" spans="2:6" x14ac:dyDescent="0.25">
      <c r="B50" s="21" t="s">
        <v>17</v>
      </c>
      <c r="C50" s="46">
        <v>88341387</v>
      </c>
      <c r="D50" s="46">
        <v>99834334</v>
      </c>
      <c r="E50" s="46">
        <v>16924.690000000002</v>
      </c>
      <c r="F50" s="22">
        <f t="shared" si="0"/>
        <v>1.6952774984205335E-4</v>
      </c>
    </row>
    <row r="51" spans="2:6" x14ac:dyDescent="0.25">
      <c r="B51" s="21" t="s">
        <v>18</v>
      </c>
      <c r="C51" s="46">
        <v>25640000</v>
      </c>
      <c r="D51" s="46">
        <v>26712171</v>
      </c>
      <c r="E51" s="46">
        <v>0</v>
      </c>
      <c r="F51" s="22">
        <f t="shared" si="0"/>
        <v>0</v>
      </c>
    </row>
    <row r="52" spans="2:6" x14ac:dyDescent="0.25">
      <c r="B52" s="21" t="s">
        <v>19</v>
      </c>
      <c r="C52" s="46">
        <v>13528237</v>
      </c>
      <c r="D52" s="46">
        <v>14046700</v>
      </c>
      <c r="E52" s="46">
        <v>0</v>
      </c>
      <c r="F52" s="22">
        <f t="shared" ref="F52:F54" si="8">E52/D52</f>
        <v>0</v>
      </c>
    </row>
    <row r="53" spans="2:6" x14ac:dyDescent="0.25">
      <c r="B53" s="21" t="s">
        <v>20</v>
      </c>
      <c r="C53" s="46">
        <v>0</v>
      </c>
      <c r="D53" s="46">
        <v>568095</v>
      </c>
      <c r="E53" s="46">
        <v>0</v>
      </c>
      <c r="F53" s="22">
        <f t="shared" si="8"/>
        <v>0</v>
      </c>
    </row>
    <row r="54" spans="2:6" x14ac:dyDescent="0.25">
      <c r="B54" s="21" t="s">
        <v>21</v>
      </c>
      <c r="C54" s="46">
        <v>146416</v>
      </c>
      <c r="D54" s="46">
        <v>836506</v>
      </c>
      <c r="E54" s="46">
        <v>0</v>
      </c>
      <c r="F54" s="22">
        <f t="shared" si="8"/>
        <v>0</v>
      </c>
    </row>
    <row r="55" spans="2:6" x14ac:dyDescent="0.25">
      <c r="B55" s="21" t="s">
        <v>22</v>
      </c>
      <c r="C55" s="46">
        <v>0</v>
      </c>
      <c r="D55" s="46">
        <v>1187977</v>
      </c>
      <c r="E55" s="46">
        <v>0</v>
      </c>
      <c r="F55" s="22">
        <f t="shared" si="0"/>
        <v>0</v>
      </c>
    </row>
    <row r="56" spans="2:6" x14ac:dyDescent="0.25">
      <c r="B56" s="21" t="s">
        <v>23</v>
      </c>
      <c r="C56" s="46">
        <v>0</v>
      </c>
      <c r="D56" s="46">
        <v>50000</v>
      </c>
      <c r="E56" s="46">
        <v>0</v>
      </c>
      <c r="F56" s="22">
        <f t="shared" si="0"/>
        <v>0</v>
      </c>
    </row>
    <row r="57" spans="2:6" x14ac:dyDescent="0.25">
      <c r="B57" s="21" t="s">
        <v>24</v>
      </c>
      <c r="C57" s="46">
        <v>0</v>
      </c>
      <c r="D57" s="46">
        <v>31636</v>
      </c>
      <c r="E57" s="46">
        <v>0</v>
      </c>
      <c r="F57" s="22">
        <f t="shared" si="0"/>
        <v>0</v>
      </c>
    </row>
    <row r="58" spans="2:6" x14ac:dyDescent="0.25">
      <c r="B58" s="21" t="s">
        <v>26</v>
      </c>
      <c r="C58" s="46">
        <v>19979816</v>
      </c>
      <c r="D58" s="46">
        <v>24728973</v>
      </c>
      <c r="E58" s="46">
        <v>0</v>
      </c>
      <c r="F58" s="22">
        <f t="shared" si="0"/>
        <v>0</v>
      </c>
    </row>
    <row r="59" spans="2:6" x14ac:dyDescent="0.25">
      <c r="B59" s="21" t="s">
        <v>27</v>
      </c>
      <c r="C59" s="46">
        <v>88447756</v>
      </c>
      <c r="D59" s="46">
        <v>87164794</v>
      </c>
      <c r="E59" s="46">
        <v>1296805.99</v>
      </c>
      <c r="F59" s="22">
        <f t="shared" si="0"/>
        <v>1.4877635000204326E-2</v>
      </c>
    </row>
    <row r="60" spans="2:6" x14ac:dyDescent="0.25">
      <c r="B60" s="4" t="s">
        <v>8</v>
      </c>
      <c r="C60" s="43">
        <f>+C48+C41+C35+C22+C19+C6</f>
        <v>7148137697</v>
      </c>
      <c r="D60" s="43">
        <f>+D48+D41+D35+D22+D19+D6</f>
        <v>6803883658</v>
      </c>
      <c r="E60" s="43">
        <f>+E48+E41+E35+E22+E19+E6</f>
        <v>263256785.22999999</v>
      </c>
      <c r="F60" s="7">
        <f t="shared" si="0"/>
        <v>3.8692135030919131E-2</v>
      </c>
    </row>
    <row r="61" spans="2:6" x14ac:dyDescent="0.25">
      <c r="B61" s="1" t="s">
        <v>11</v>
      </c>
      <c r="C61" s="28"/>
      <c r="D61" s="28"/>
      <c r="E61" s="28"/>
    </row>
    <row r="62" spans="2:6" x14ac:dyDescent="0.25">
      <c r="C62" s="28"/>
      <c r="D62" s="28"/>
      <c r="E62" s="28"/>
      <c r="F62" s="28"/>
    </row>
    <row r="63" spans="2:6" x14ac:dyDescent="0.25">
      <c r="C63" s="28"/>
      <c r="D63" s="28"/>
      <c r="E63" s="28"/>
    </row>
  </sheetData>
  <mergeCells count="1">
    <mergeCell ref="B2:F2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61"/>
  <sheetViews>
    <sheetView showGridLines="0" zoomScaleNormal="100" workbookViewId="0">
      <selection activeCell="F60" sqref="F60"/>
    </sheetView>
  </sheetViews>
  <sheetFormatPr baseColWidth="10" defaultRowHeight="15" x14ac:dyDescent="0.25"/>
  <cols>
    <col min="1" max="1" width="11.42578125" style="1"/>
    <col min="2" max="2" width="71.28515625" style="1" customWidth="1"/>
    <col min="3" max="4" width="13.85546875" style="1" bestFit="1" customWidth="1"/>
    <col min="5" max="5" width="12.42578125" style="1" customWidth="1"/>
    <col min="6" max="16384" width="11.42578125" style="1"/>
  </cols>
  <sheetData>
    <row r="2" spans="2:6" ht="43.5" customHeight="1" x14ac:dyDescent="0.25">
      <c r="B2" s="48" t="s">
        <v>29</v>
      </c>
      <c r="C2" s="48"/>
      <c r="D2" s="48"/>
      <c r="E2" s="48"/>
      <c r="F2" s="48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0</v>
      </c>
      <c r="C6" s="38">
        <f>SUM(C7:C18)</f>
        <v>3101057284</v>
      </c>
      <c r="D6" s="38">
        <f>SUM(D7:D18)</f>
        <v>2692825390</v>
      </c>
      <c r="E6" s="38">
        <f>SUM(E7:E18)</f>
        <v>201037959.29999995</v>
      </c>
      <c r="F6" s="49">
        <f t="shared" ref="F6:F60" si="0">IF(E6=0,"%",E6/D6)</f>
        <v>7.4656886423668176E-2</v>
      </c>
    </row>
    <row r="7" spans="2:6" x14ac:dyDescent="0.25">
      <c r="B7" s="13" t="s">
        <v>16</v>
      </c>
      <c r="C7" s="39">
        <v>108689727</v>
      </c>
      <c r="D7" s="39">
        <v>117599721</v>
      </c>
      <c r="E7" s="39">
        <v>14457882.689999998</v>
      </c>
      <c r="F7" s="50">
        <f t="shared" si="0"/>
        <v>0.12294147100910212</v>
      </c>
    </row>
    <row r="8" spans="2:6" x14ac:dyDescent="0.25">
      <c r="B8" s="15" t="s">
        <v>17</v>
      </c>
      <c r="C8" s="40">
        <v>205773537</v>
      </c>
      <c r="D8" s="40">
        <v>214904239</v>
      </c>
      <c r="E8" s="40">
        <v>17331984.349999998</v>
      </c>
      <c r="F8" s="31">
        <f t="shared" si="0"/>
        <v>8.0649802119538455E-2</v>
      </c>
    </row>
    <row r="9" spans="2:6" x14ac:dyDescent="0.25">
      <c r="B9" s="15" t="s">
        <v>18</v>
      </c>
      <c r="C9" s="40">
        <v>53025968</v>
      </c>
      <c r="D9" s="40">
        <v>56987022</v>
      </c>
      <c r="E9" s="40">
        <v>4696139.669999999</v>
      </c>
      <c r="F9" s="31">
        <f t="shared" si="0"/>
        <v>8.2407178076439908E-2</v>
      </c>
    </row>
    <row r="10" spans="2:6" x14ac:dyDescent="0.25">
      <c r="B10" s="15" t="s">
        <v>19</v>
      </c>
      <c r="C10" s="40">
        <v>14634106</v>
      </c>
      <c r="D10" s="40">
        <v>15862547</v>
      </c>
      <c r="E10" s="40">
        <v>1035263.1799999999</v>
      </c>
      <c r="F10" s="31">
        <f t="shared" si="0"/>
        <v>6.5264624905445504E-2</v>
      </c>
    </row>
    <row r="11" spans="2:6" x14ac:dyDescent="0.25">
      <c r="B11" s="15" t="s">
        <v>20</v>
      </c>
      <c r="C11" s="40">
        <v>39213384</v>
      </c>
      <c r="D11" s="40">
        <v>42477737</v>
      </c>
      <c r="E11" s="40">
        <v>3718740.2999999993</v>
      </c>
      <c r="F11" s="31">
        <f t="shared" si="0"/>
        <v>8.7545631256203682E-2</v>
      </c>
    </row>
    <row r="12" spans="2:6" x14ac:dyDescent="0.25">
      <c r="B12" s="15" t="s">
        <v>21</v>
      </c>
      <c r="C12" s="40">
        <v>25187966</v>
      </c>
      <c r="D12" s="40">
        <v>27017036</v>
      </c>
      <c r="E12" s="40">
        <v>2600275.1700000009</v>
      </c>
      <c r="F12" s="31">
        <f t="shared" ref="F11:F14" si="1">IF(E12=0,"%",E12/D12)</f>
        <v>9.6245760267706676E-2</v>
      </c>
    </row>
    <row r="13" spans="2:6" x14ac:dyDescent="0.25">
      <c r="B13" s="15" t="s">
        <v>22</v>
      </c>
      <c r="C13" s="40">
        <v>2776134</v>
      </c>
      <c r="D13" s="40">
        <v>3634255</v>
      </c>
      <c r="E13" s="40">
        <v>225644.37999999998</v>
      </c>
      <c r="F13" s="31">
        <f t="shared" si="0"/>
        <v>6.2088207899555749E-2</v>
      </c>
    </row>
    <row r="14" spans="2:6" x14ac:dyDescent="0.25">
      <c r="B14" s="15" t="s">
        <v>23</v>
      </c>
      <c r="C14" s="40">
        <v>147266477</v>
      </c>
      <c r="D14" s="40">
        <v>153312164</v>
      </c>
      <c r="E14" s="40">
        <v>15389634.730000004</v>
      </c>
      <c r="F14" s="31">
        <f t="shared" si="0"/>
        <v>0.10038104171564628</v>
      </c>
    </row>
    <row r="15" spans="2:6" x14ac:dyDescent="0.25">
      <c r="B15" s="15" t="s">
        <v>24</v>
      </c>
      <c r="C15" s="40">
        <v>21388099</v>
      </c>
      <c r="D15" s="40">
        <v>22498325</v>
      </c>
      <c r="E15" s="40">
        <v>1800386.7700000005</v>
      </c>
      <c r="F15" s="31">
        <f t="shared" si="0"/>
        <v>8.0023147056503111E-2</v>
      </c>
    </row>
    <row r="16" spans="2:6" x14ac:dyDescent="0.25">
      <c r="B16" s="15" t="s">
        <v>25</v>
      </c>
      <c r="C16" s="40">
        <v>17259058</v>
      </c>
      <c r="D16" s="40">
        <v>20227863</v>
      </c>
      <c r="E16" s="40">
        <v>1519863.0699999996</v>
      </c>
      <c r="F16" s="31">
        <f t="shared" si="0"/>
        <v>7.513710519000448E-2</v>
      </c>
    </row>
    <row r="17" spans="2:6" x14ac:dyDescent="0.25">
      <c r="B17" s="15" t="s">
        <v>26</v>
      </c>
      <c r="C17" s="40">
        <v>1681576870</v>
      </c>
      <c r="D17" s="40">
        <v>1237175744</v>
      </c>
      <c r="E17" s="40">
        <v>64120650.359999999</v>
      </c>
      <c r="F17" s="31">
        <f t="shared" si="0"/>
        <v>5.1828247256680775E-2</v>
      </c>
    </row>
    <row r="18" spans="2:6" x14ac:dyDescent="0.25">
      <c r="B18" s="15" t="s">
        <v>27</v>
      </c>
      <c r="C18" s="40">
        <v>784265958</v>
      </c>
      <c r="D18" s="40">
        <v>781128737</v>
      </c>
      <c r="E18" s="40">
        <v>74141494.629999965</v>
      </c>
      <c r="F18" s="31">
        <f t="shared" si="0"/>
        <v>9.4915845645043739E-2</v>
      </c>
    </row>
    <row r="19" spans="2:6" x14ac:dyDescent="0.25">
      <c r="B19" s="2" t="s">
        <v>1</v>
      </c>
      <c r="C19" s="38">
        <f>SUM(C20:C21)</f>
        <v>181134837</v>
      </c>
      <c r="D19" s="38">
        <f>SUM(D20:D21)</f>
        <v>184303377</v>
      </c>
      <c r="E19" s="38">
        <f>SUM(E20:E21)</f>
        <v>17144088.32</v>
      </c>
      <c r="F19" s="49">
        <f t="shared" si="0"/>
        <v>9.3021021096102871E-2</v>
      </c>
    </row>
    <row r="20" spans="2:6" x14ac:dyDescent="0.25">
      <c r="B20" s="15" t="s">
        <v>26</v>
      </c>
      <c r="C20" s="40">
        <v>6547549</v>
      </c>
      <c r="D20" s="40">
        <v>6340599</v>
      </c>
      <c r="E20" s="40">
        <v>248474.96</v>
      </c>
      <c r="F20" s="31">
        <f t="shared" si="0"/>
        <v>3.9187931613401193E-2</v>
      </c>
    </row>
    <row r="21" spans="2:6" x14ac:dyDescent="0.25">
      <c r="B21" s="15" t="s">
        <v>27</v>
      </c>
      <c r="C21" s="40">
        <v>174587288</v>
      </c>
      <c r="D21" s="40">
        <v>177962778</v>
      </c>
      <c r="E21" s="40">
        <v>16895613.359999999</v>
      </c>
      <c r="F21" s="31">
        <f t="shared" si="0"/>
        <v>9.4939029104164685E-2</v>
      </c>
    </row>
    <row r="22" spans="2:6" x14ac:dyDescent="0.25">
      <c r="B22" s="2" t="s">
        <v>2</v>
      </c>
      <c r="C22" s="38">
        <f>SUM(C23:C34)</f>
        <v>2619996950</v>
      </c>
      <c r="D22" s="38">
        <f t="shared" ref="D22:E22" si="2">SUM(D23:D34)</f>
        <v>2598653104</v>
      </c>
      <c r="E22" s="38">
        <f t="shared" si="2"/>
        <v>35745445.489999987</v>
      </c>
      <c r="F22" s="49">
        <f t="shared" si="0"/>
        <v>1.375537405703689E-2</v>
      </c>
    </row>
    <row r="23" spans="2:6" x14ac:dyDescent="0.25">
      <c r="B23" s="13" t="s">
        <v>16</v>
      </c>
      <c r="C23" s="39">
        <v>352358658</v>
      </c>
      <c r="D23" s="39">
        <v>361254527</v>
      </c>
      <c r="E23" s="39">
        <v>1597730.4300000002</v>
      </c>
      <c r="F23" s="50">
        <f t="shared" si="0"/>
        <v>4.4227277738722983E-3</v>
      </c>
    </row>
    <row r="24" spans="2:6" x14ac:dyDescent="0.25">
      <c r="B24" s="15" t="s">
        <v>17</v>
      </c>
      <c r="C24" s="40">
        <v>140453399</v>
      </c>
      <c r="D24" s="40">
        <v>140954046</v>
      </c>
      <c r="E24" s="40">
        <v>1993042.0900000008</v>
      </c>
      <c r="F24" s="31">
        <f t="shared" si="0"/>
        <v>1.4139658609019288E-2</v>
      </c>
    </row>
    <row r="25" spans="2:6" x14ac:dyDescent="0.25">
      <c r="B25" s="15" t="s">
        <v>18</v>
      </c>
      <c r="C25" s="40">
        <v>184998409</v>
      </c>
      <c r="D25" s="40">
        <v>185838977</v>
      </c>
      <c r="E25" s="40">
        <v>524985.21</v>
      </c>
      <c r="F25" s="31">
        <f t="shared" si="0"/>
        <v>2.824946727940716E-3</v>
      </c>
    </row>
    <row r="26" spans="2:6" x14ac:dyDescent="0.25">
      <c r="B26" s="15" t="s">
        <v>19</v>
      </c>
      <c r="C26" s="40">
        <v>116144087</v>
      </c>
      <c r="D26" s="40">
        <v>105558284</v>
      </c>
      <c r="E26" s="40">
        <v>325910.56000000006</v>
      </c>
      <c r="F26" s="31">
        <f t="shared" si="0"/>
        <v>3.0874939194729619E-3</v>
      </c>
    </row>
    <row r="27" spans="2:6" x14ac:dyDescent="0.25">
      <c r="B27" s="15" t="s">
        <v>20</v>
      </c>
      <c r="C27" s="40">
        <v>63467827</v>
      </c>
      <c r="D27" s="40">
        <v>63787266</v>
      </c>
      <c r="E27" s="40">
        <v>696852.29000000039</v>
      </c>
      <c r="F27" s="31">
        <f t="shared" si="0"/>
        <v>1.0924630160508845E-2</v>
      </c>
    </row>
    <row r="28" spans="2:6" x14ac:dyDescent="0.25">
      <c r="B28" s="15" t="s">
        <v>21</v>
      </c>
      <c r="C28" s="40">
        <v>187210176</v>
      </c>
      <c r="D28" s="40">
        <v>188080413</v>
      </c>
      <c r="E28" s="40">
        <v>684076.58999999985</v>
      </c>
      <c r="F28" s="31">
        <f t="shared" si="0"/>
        <v>3.6371495526224726E-3</v>
      </c>
    </row>
    <row r="29" spans="2:6" x14ac:dyDescent="0.25">
      <c r="B29" s="15" t="s">
        <v>22</v>
      </c>
      <c r="C29" s="40">
        <v>25797733</v>
      </c>
      <c r="D29" s="40">
        <v>29408658</v>
      </c>
      <c r="E29" s="40">
        <v>368972.65999999992</v>
      </c>
      <c r="F29" s="31">
        <f t="shared" si="0"/>
        <v>1.2546395690684014E-2</v>
      </c>
    </row>
    <row r="30" spans="2:6" x14ac:dyDescent="0.25">
      <c r="B30" s="15" t="s">
        <v>23</v>
      </c>
      <c r="C30" s="40">
        <v>55569726</v>
      </c>
      <c r="D30" s="40">
        <v>58478670</v>
      </c>
      <c r="E30" s="40">
        <v>2227034.77</v>
      </c>
      <c r="F30" s="31">
        <f t="shared" si="0"/>
        <v>3.8082856022546338E-2</v>
      </c>
    </row>
    <row r="31" spans="2:6" x14ac:dyDescent="0.25">
      <c r="B31" s="15" t="s">
        <v>24</v>
      </c>
      <c r="C31" s="40">
        <v>16421287</v>
      </c>
      <c r="D31" s="40">
        <v>16641825</v>
      </c>
      <c r="E31" s="40">
        <v>482193.05999999988</v>
      </c>
      <c r="F31" s="31">
        <f t="shared" si="0"/>
        <v>2.8974770495423421E-2</v>
      </c>
    </row>
    <row r="32" spans="2:6" x14ac:dyDescent="0.25">
      <c r="B32" s="15" t="s">
        <v>25</v>
      </c>
      <c r="C32" s="40">
        <v>59201092</v>
      </c>
      <c r="D32" s="40">
        <v>60382339</v>
      </c>
      <c r="E32" s="40">
        <v>362792.93999999994</v>
      </c>
      <c r="F32" s="31">
        <f t="shared" si="0"/>
        <v>6.0082624490581582E-3</v>
      </c>
    </row>
    <row r="33" spans="2:6" x14ac:dyDescent="0.25">
      <c r="B33" s="15" t="s">
        <v>26</v>
      </c>
      <c r="C33" s="40">
        <v>347384897</v>
      </c>
      <c r="D33" s="40">
        <v>383243258</v>
      </c>
      <c r="E33" s="40">
        <v>14419134.089999994</v>
      </c>
      <c r="F33" s="31">
        <f t="shared" si="0"/>
        <v>3.7623973257215122E-2</v>
      </c>
    </row>
    <row r="34" spans="2:6" x14ac:dyDescent="0.25">
      <c r="B34" s="16" t="s">
        <v>27</v>
      </c>
      <c r="C34" s="41">
        <v>1070989659</v>
      </c>
      <c r="D34" s="41">
        <v>1005024841</v>
      </c>
      <c r="E34" s="41">
        <v>12062720.799999991</v>
      </c>
      <c r="F34" s="51">
        <f t="shared" si="0"/>
        <v>1.2002410595142683E-2</v>
      </c>
    </row>
    <row r="35" spans="2:6" x14ac:dyDescent="0.25">
      <c r="B35" s="2" t="s">
        <v>3</v>
      </c>
      <c r="C35" s="38">
        <f>SUM(C36:C40)</f>
        <v>668364185</v>
      </c>
      <c r="D35" s="38">
        <f t="shared" ref="D35:E35" si="3">SUM(D36:D40)</f>
        <v>668364185</v>
      </c>
      <c r="E35" s="38">
        <f t="shared" si="3"/>
        <v>0</v>
      </c>
      <c r="F35" s="49" t="str">
        <f t="shared" si="0"/>
        <v>%</v>
      </c>
    </row>
    <row r="36" spans="2:6" x14ac:dyDescent="0.25">
      <c r="B36" s="15" t="s">
        <v>19</v>
      </c>
      <c r="C36" s="40">
        <v>11471763</v>
      </c>
      <c r="D36" s="40">
        <v>11471763</v>
      </c>
      <c r="E36" s="40">
        <v>0</v>
      </c>
      <c r="F36" s="31" t="str">
        <f t="shared" si="0"/>
        <v>%</v>
      </c>
    </row>
    <row r="37" spans="2:6" x14ac:dyDescent="0.25">
      <c r="B37" s="15" t="s">
        <v>20</v>
      </c>
      <c r="C37" s="40">
        <v>15000000</v>
      </c>
      <c r="D37" s="40">
        <v>15000000</v>
      </c>
      <c r="E37" s="40">
        <v>0</v>
      </c>
      <c r="F37" s="31" t="str">
        <f t="shared" si="0"/>
        <v>%</v>
      </c>
    </row>
    <row r="38" spans="2:6" x14ac:dyDescent="0.25">
      <c r="B38" s="15" t="s">
        <v>21</v>
      </c>
      <c r="C38" s="40">
        <v>25000000</v>
      </c>
      <c r="D38" s="40">
        <v>25000000</v>
      </c>
      <c r="E38" s="40">
        <v>0</v>
      </c>
      <c r="F38" s="31" t="str">
        <f t="shared" si="0"/>
        <v>%</v>
      </c>
    </row>
    <row r="39" spans="2:6" x14ac:dyDescent="0.25">
      <c r="B39" s="15" t="s">
        <v>25</v>
      </c>
      <c r="C39" s="40">
        <v>10000000</v>
      </c>
      <c r="D39" s="40">
        <v>10000000</v>
      </c>
      <c r="E39" s="40">
        <v>0</v>
      </c>
      <c r="F39" s="31" t="str">
        <f t="shared" si="0"/>
        <v>%</v>
      </c>
    </row>
    <row r="40" spans="2:6" x14ac:dyDescent="0.25">
      <c r="B40" s="15" t="s">
        <v>26</v>
      </c>
      <c r="C40" s="40">
        <v>606892422</v>
      </c>
      <c r="D40" s="40">
        <v>606892422</v>
      </c>
      <c r="E40" s="40">
        <v>0</v>
      </c>
      <c r="F40" s="31" t="str">
        <f t="shared" si="0"/>
        <v>%</v>
      </c>
    </row>
    <row r="41" spans="2:6" x14ac:dyDescent="0.25">
      <c r="B41" s="2" t="s">
        <v>4</v>
      </c>
      <c r="C41" s="38">
        <f>+SUM(C42:C47)</f>
        <v>54106220</v>
      </c>
      <c r="D41" s="38">
        <f t="shared" ref="D41:E41" si="4">+SUM(D42:D47)</f>
        <v>59660436</v>
      </c>
      <c r="E41" s="38">
        <f t="shared" si="4"/>
        <v>5539723.2300000004</v>
      </c>
      <c r="F41" s="49">
        <f t="shared" si="0"/>
        <v>9.2854219670804955E-2</v>
      </c>
    </row>
    <row r="42" spans="2:6" x14ac:dyDescent="0.25">
      <c r="B42" s="13" t="s">
        <v>16</v>
      </c>
      <c r="C42" s="39">
        <v>15836813</v>
      </c>
      <c r="D42" s="39">
        <v>15836813</v>
      </c>
      <c r="E42" s="39">
        <v>926618.85</v>
      </c>
      <c r="F42" s="50">
        <f t="shared" si="0"/>
        <v>5.8510437043109619E-2</v>
      </c>
    </row>
    <row r="43" spans="2:6" x14ac:dyDescent="0.25">
      <c r="B43" s="15" t="s">
        <v>17</v>
      </c>
      <c r="C43" s="40">
        <v>115000</v>
      </c>
      <c r="D43" s="40">
        <v>115000</v>
      </c>
      <c r="E43" s="40">
        <v>0</v>
      </c>
      <c r="F43" s="31" t="str">
        <f t="shared" si="0"/>
        <v>%</v>
      </c>
    </row>
    <row r="44" spans="2:6" x14ac:dyDescent="0.25">
      <c r="B44" s="15" t="s">
        <v>18</v>
      </c>
      <c r="C44" s="40">
        <v>0</v>
      </c>
      <c r="D44" s="40">
        <v>657521</v>
      </c>
      <c r="E44" s="40">
        <v>187863</v>
      </c>
      <c r="F44" s="31">
        <f t="shared" si="0"/>
        <v>0.28571406844800395</v>
      </c>
    </row>
    <row r="45" spans="2:6" x14ac:dyDescent="0.25">
      <c r="B45" s="15" t="s">
        <v>19</v>
      </c>
      <c r="C45" s="40">
        <v>0</v>
      </c>
      <c r="D45" s="40">
        <v>2551679</v>
      </c>
      <c r="E45" s="40">
        <v>278145</v>
      </c>
      <c r="F45" s="31">
        <f t="shared" si="0"/>
        <v>0.1090046984750041</v>
      </c>
    </row>
    <row r="46" spans="2:6" x14ac:dyDescent="0.25">
      <c r="B46" s="15" t="s">
        <v>26</v>
      </c>
      <c r="C46" s="40">
        <v>28569220</v>
      </c>
      <c r="D46" s="40">
        <v>16530408</v>
      </c>
      <c r="E46" s="40">
        <v>801571.38</v>
      </c>
      <c r="F46" s="31">
        <f t="shared" si="0"/>
        <v>4.8490719648299062E-2</v>
      </c>
    </row>
    <row r="47" spans="2:6" x14ac:dyDescent="0.25">
      <c r="B47" s="15" t="s">
        <v>27</v>
      </c>
      <c r="C47" s="40">
        <v>9585187</v>
      </c>
      <c r="D47" s="40">
        <v>23969015</v>
      </c>
      <c r="E47" s="40">
        <v>3345525</v>
      </c>
      <c r="F47" s="31">
        <f t="shared" si="0"/>
        <v>0.13957707481930318</v>
      </c>
    </row>
    <row r="48" spans="2:6" x14ac:dyDescent="0.25">
      <c r="B48" s="2" t="s">
        <v>5</v>
      </c>
      <c r="C48" s="38">
        <f>+SUM(C49:C59)</f>
        <v>258099871</v>
      </c>
      <c r="D48" s="38">
        <f t="shared" ref="D48:E48" si="5">+SUM(D49:D59)</f>
        <v>274150006</v>
      </c>
      <c r="E48" s="38">
        <f t="shared" si="5"/>
        <v>1313730.68</v>
      </c>
      <c r="F48" s="49">
        <f t="shared" si="0"/>
        <v>4.792014047958839E-3</v>
      </c>
    </row>
    <row r="49" spans="2:6" x14ac:dyDescent="0.25">
      <c r="B49" s="13" t="s">
        <v>16</v>
      </c>
      <c r="C49" s="39">
        <v>25060000</v>
      </c>
      <c r="D49" s="39">
        <v>25060000</v>
      </c>
      <c r="E49" s="39">
        <v>0</v>
      </c>
      <c r="F49" s="50" t="str">
        <f t="shared" si="0"/>
        <v>%</v>
      </c>
    </row>
    <row r="50" spans="2:6" x14ac:dyDescent="0.25">
      <c r="B50" s="15" t="s">
        <v>17</v>
      </c>
      <c r="C50" s="40">
        <v>88341387</v>
      </c>
      <c r="D50" s="40">
        <v>99834334</v>
      </c>
      <c r="E50" s="40">
        <v>16924.690000000002</v>
      </c>
      <c r="F50" s="31">
        <f t="shared" si="0"/>
        <v>1.6952774984205335E-4</v>
      </c>
    </row>
    <row r="51" spans="2:6" x14ac:dyDescent="0.25">
      <c r="B51" s="15" t="s">
        <v>18</v>
      </c>
      <c r="C51" s="40">
        <v>25640000</v>
      </c>
      <c r="D51" s="40">
        <v>26712171</v>
      </c>
      <c r="E51" s="40">
        <v>0</v>
      </c>
      <c r="F51" s="31" t="str">
        <f t="shared" si="0"/>
        <v>%</v>
      </c>
    </row>
    <row r="52" spans="2:6" x14ac:dyDescent="0.25">
      <c r="B52" s="15" t="s">
        <v>19</v>
      </c>
      <c r="C52" s="40">
        <v>13528237</v>
      </c>
      <c r="D52" s="40">
        <v>14046700</v>
      </c>
      <c r="E52" s="40">
        <v>0</v>
      </c>
      <c r="F52" s="31" t="str">
        <f t="shared" si="0"/>
        <v>%</v>
      </c>
    </row>
    <row r="53" spans="2:6" x14ac:dyDescent="0.25">
      <c r="B53" s="15" t="s">
        <v>20</v>
      </c>
      <c r="C53" s="40">
        <v>0</v>
      </c>
      <c r="D53" s="40">
        <v>568095</v>
      </c>
      <c r="E53" s="40">
        <v>0</v>
      </c>
      <c r="F53" s="31" t="str">
        <f t="shared" si="0"/>
        <v>%</v>
      </c>
    </row>
    <row r="54" spans="2:6" x14ac:dyDescent="0.25">
      <c r="B54" s="15" t="s">
        <v>21</v>
      </c>
      <c r="C54" s="40">
        <v>146416</v>
      </c>
      <c r="D54" s="40">
        <v>836506</v>
      </c>
      <c r="E54" s="40">
        <v>0</v>
      </c>
      <c r="F54" s="31" t="str">
        <f t="shared" si="0"/>
        <v>%</v>
      </c>
    </row>
    <row r="55" spans="2:6" x14ac:dyDescent="0.25">
      <c r="B55" s="15" t="s">
        <v>22</v>
      </c>
      <c r="C55" s="40">
        <v>0</v>
      </c>
      <c r="D55" s="40">
        <v>1187977</v>
      </c>
      <c r="E55" s="40">
        <v>0</v>
      </c>
      <c r="F55" s="31" t="str">
        <f t="shared" si="0"/>
        <v>%</v>
      </c>
    </row>
    <row r="56" spans="2:6" x14ac:dyDescent="0.25">
      <c r="B56" s="15" t="s">
        <v>23</v>
      </c>
      <c r="C56" s="40">
        <v>0</v>
      </c>
      <c r="D56" s="40">
        <v>50000</v>
      </c>
      <c r="E56" s="40">
        <v>0</v>
      </c>
      <c r="F56" s="31" t="str">
        <f t="shared" si="0"/>
        <v>%</v>
      </c>
    </row>
    <row r="57" spans="2:6" x14ac:dyDescent="0.25">
      <c r="B57" s="15" t="s">
        <v>24</v>
      </c>
      <c r="C57" s="40">
        <v>0</v>
      </c>
      <c r="D57" s="40">
        <v>31636</v>
      </c>
      <c r="E57" s="40">
        <v>0</v>
      </c>
      <c r="F57" s="31" t="str">
        <f t="shared" si="0"/>
        <v>%</v>
      </c>
    </row>
    <row r="58" spans="2:6" x14ac:dyDescent="0.25">
      <c r="B58" s="15" t="s">
        <v>26</v>
      </c>
      <c r="C58" s="40">
        <v>18932075</v>
      </c>
      <c r="D58" s="40">
        <v>23660992</v>
      </c>
      <c r="E58" s="40">
        <v>0</v>
      </c>
      <c r="F58" s="31" t="str">
        <f t="shared" si="0"/>
        <v>%</v>
      </c>
    </row>
    <row r="59" spans="2:6" x14ac:dyDescent="0.25">
      <c r="B59" s="15" t="s">
        <v>27</v>
      </c>
      <c r="C59" s="40">
        <v>86451756</v>
      </c>
      <c r="D59" s="40">
        <v>82161595</v>
      </c>
      <c r="E59" s="40">
        <v>1296805.99</v>
      </c>
      <c r="F59" s="31">
        <f t="shared" si="0"/>
        <v>1.5783602910824698E-2</v>
      </c>
    </row>
    <row r="60" spans="2:6" x14ac:dyDescent="0.25">
      <c r="B60" s="4" t="s">
        <v>8</v>
      </c>
      <c r="C60" s="43">
        <f>+C48+C41+C35+C22+C19+C6</f>
        <v>6882759347</v>
      </c>
      <c r="D60" s="43">
        <f>+D48+D41+D35+D22+D19+D6</f>
        <v>6477956498</v>
      </c>
      <c r="E60" s="43">
        <f>+E48+E41+E35+E22+E19+E6</f>
        <v>260780947.01999995</v>
      </c>
      <c r="F60" s="52">
        <f t="shared" si="0"/>
        <v>4.0256668457176778E-2</v>
      </c>
    </row>
    <row r="61" spans="2:6" x14ac:dyDescent="0.25">
      <c r="B61" s="1" t="s">
        <v>11</v>
      </c>
      <c r="C61" s="11"/>
      <c r="D61" s="11"/>
      <c r="E61" s="11"/>
    </row>
  </sheetData>
  <mergeCells count="1">
    <mergeCell ref="B2:F2"/>
  </mergeCells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showGridLines="0" zoomScaleNormal="100" workbookViewId="0">
      <selection activeCell="F31" sqref="F31"/>
    </sheetView>
  </sheetViews>
  <sheetFormatPr baseColWidth="10" defaultRowHeight="15" x14ac:dyDescent="0.25"/>
  <cols>
    <col min="2" max="2" width="71.5703125" customWidth="1"/>
    <col min="3" max="4" width="12.28515625" bestFit="1" customWidth="1"/>
    <col min="5" max="5" width="12.42578125" customWidth="1"/>
  </cols>
  <sheetData>
    <row r="2" spans="2:6" ht="52.5" customHeight="1" x14ac:dyDescent="0.25">
      <c r="B2" s="48" t="s">
        <v>30</v>
      </c>
      <c r="C2" s="48"/>
      <c r="D2" s="48"/>
      <c r="E2" s="48"/>
      <c r="F2" s="48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0</v>
      </c>
      <c r="C6" s="38">
        <f>SUM(C7:C9)</f>
        <v>1859589</v>
      </c>
      <c r="D6" s="38">
        <f t="shared" ref="D6:E6" si="0">SUM(D7:D9)</f>
        <v>1859589</v>
      </c>
      <c r="E6" s="38">
        <f t="shared" si="0"/>
        <v>0</v>
      </c>
      <c r="F6" s="49" t="str">
        <f t="shared" ref="F6:F31" si="1">IF(E6=0,"%",E6/D6)</f>
        <v>%</v>
      </c>
    </row>
    <row r="7" spans="2:6" x14ac:dyDescent="0.25">
      <c r="B7" s="15" t="s">
        <v>17</v>
      </c>
      <c r="C7" s="40">
        <v>212597</v>
      </c>
      <c r="D7" s="40">
        <v>212597</v>
      </c>
      <c r="E7" s="40">
        <v>0</v>
      </c>
      <c r="F7" s="53" t="str">
        <f t="shared" si="1"/>
        <v>%</v>
      </c>
    </row>
    <row r="8" spans="2:6" x14ac:dyDescent="0.25">
      <c r="B8" s="15" t="s">
        <v>23</v>
      </c>
      <c r="C8" s="40">
        <v>650000</v>
      </c>
      <c r="D8" s="40">
        <v>650000</v>
      </c>
      <c r="E8" s="40">
        <v>0</v>
      </c>
      <c r="F8" s="53" t="str">
        <f t="shared" si="1"/>
        <v>%</v>
      </c>
    </row>
    <row r="9" spans="2:6" x14ac:dyDescent="0.25">
      <c r="B9" s="15" t="s">
        <v>27</v>
      </c>
      <c r="C9" s="40">
        <v>996992</v>
      </c>
      <c r="D9" s="40">
        <v>996992</v>
      </c>
      <c r="E9" s="40">
        <v>0</v>
      </c>
      <c r="F9" s="53" t="str">
        <f t="shared" si="1"/>
        <v>%</v>
      </c>
    </row>
    <row r="10" spans="2:6" x14ac:dyDescent="0.25">
      <c r="B10" s="2" t="s">
        <v>1</v>
      </c>
      <c r="C10" s="38">
        <f>SUM(C11:C11)</f>
        <v>867000</v>
      </c>
      <c r="D10" s="38">
        <f>SUM(D11:D11)</f>
        <v>867000</v>
      </c>
      <c r="E10" s="38">
        <f>SUM(E11:E11)</f>
        <v>0</v>
      </c>
      <c r="F10" s="49" t="str">
        <f t="shared" si="1"/>
        <v>%</v>
      </c>
    </row>
    <row r="11" spans="2:6" x14ac:dyDescent="0.25">
      <c r="B11" s="29" t="s">
        <v>27</v>
      </c>
      <c r="C11" s="39">
        <v>867000</v>
      </c>
      <c r="D11" s="39">
        <v>867000</v>
      </c>
      <c r="E11" s="39">
        <v>0</v>
      </c>
      <c r="F11" s="32" t="str">
        <f t="shared" si="1"/>
        <v>%</v>
      </c>
    </row>
    <row r="12" spans="2:6" x14ac:dyDescent="0.25">
      <c r="B12" s="2" t="s">
        <v>2</v>
      </c>
      <c r="C12" s="38">
        <f>+SUM(C13:C24)</f>
        <v>255916433</v>
      </c>
      <c r="D12" s="38">
        <f>+SUM(D13:D24)</f>
        <v>255916433</v>
      </c>
      <c r="E12" s="38">
        <f>+SUM(E13:E24)</f>
        <v>2474096.4099999997</v>
      </c>
      <c r="F12" s="49">
        <f t="shared" si="1"/>
        <v>9.6675949293181952E-3</v>
      </c>
    </row>
    <row r="13" spans="2:6" x14ac:dyDescent="0.25">
      <c r="B13" s="13" t="s">
        <v>16</v>
      </c>
      <c r="C13" s="39">
        <v>495238</v>
      </c>
      <c r="D13" s="39">
        <v>935398</v>
      </c>
      <c r="E13" s="39">
        <v>20610</v>
      </c>
      <c r="F13" s="32">
        <f t="shared" si="1"/>
        <v>2.2033401824677838E-2</v>
      </c>
    </row>
    <row r="14" spans="2:6" x14ac:dyDescent="0.25">
      <c r="B14" s="15" t="s">
        <v>17</v>
      </c>
      <c r="C14" s="40">
        <v>5794291</v>
      </c>
      <c r="D14" s="40">
        <v>6125592</v>
      </c>
      <c r="E14" s="40">
        <v>0</v>
      </c>
      <c r="F14" s="53" t="str">
        <f t="shared" si="1"/>
        <v>%</v>
      </c>
    </row>
    <row r="15" spans="2:6" x14ac:dyDescent="0.25">
      <c r="B15" s="15" t="s">
        <v>18</v>
      </c>
      <c r="C15" s="40">
        <v>4893863</v>
      </c>
      <c r="D15" s="40">
        <v>4893863</v>
      </c>
      <c r="E15" s="40">
        <v>0</v>
      </c>
      <c r="F15" s="53" t="str">
        <f t="shared" si="1"/>
        <v>%</v>
      </c>
    </row>
    <row r="16" spans="2:6" x14ac:dyDescent="0.25">
      <c r="B16" s="15" t="s">
        <v>19</v>
      </c>
      <c r="C16" s="40">
        <v>73046</v>
      </c>
      <c r="D16" s="40">
        <v>73046</v>
      </c>
      <c r="E16" s="40">
        <v>0</v>
      </c>
      <c r="F16" s="53" t="str">
        <f t="shared" si="1"/>
        <v>%</v>
      </c>
    </row>
    <row r="17" spans="2:6" x14ac:dyDescent="0.25">
      <c r="B17" s="15" t="s">
        <v>20</v>
      </c>
      <c r="C17" s="40">
        <v>936500</v>
      </c>
      <c r="D17" s="40">
        <v>936500</v>
      </c>
      <c r="E17" s="40">
        <v>50000</v>
      </c>
      <c r="F17" s="53">
        <f t="shared" si="1"/>
        <v>5.3390282968499736E-2</v>
      </c>
    </row>
    <row r="18" spans="2:6" x14ac:dyDescent="0.25">
      <c r="B18" s="15" t="s">
        <v>21</v>
      </c>
      <c r="C18" s="40">
        <v>127610</v>
      </c>
      <c r="D18" s="40">
        <v>127610</v>
      </c>
      <c r="E18" s="40">
        <v>6000</v>
      </c>
      <c r="F18" s="53">
        <f t="shared" si="1"/>
        <v>4.7018258757150697E-2</v>
      </c>
    </row>
    <row r="19" spans="2:6" x14ac:dyDescent="0.25">
      <c r="B19" s="15" t="s">
        <v>22</v>
      </c>
      <c r="C19" s="40">
        <v>402081</v>
      </c>
      <c r="D19" s="40">
        <v>402081</v>
      </c>
      <c r="E19" s="40">
        <v>6000</v>
      </c>
      <c r="F19" s="53">
        <f t="shared" si="1"/>
        <v>1.4922366388861946E-2</v>
      </c>
    </row>
    <row r="20" spans="2:6" x14ac:dyDescent="0.25">
      <c r="B20" s="15" t="s">
        <v>23</v>
      </c>
      <c r="C20" s="40">
        <v>411623</v>
      </c>
      <c r="D20" s="40">
        <v>411623</v>
      </c>
      <c r="E20" s="40">
        <v>20000</v>
      </c>
      <c r="F20" s="53">
        <f t="shared" si="1"/>
        <v>4.8588149836136463E-2</v>
      </c>
    </row>
    <row r="21" spans="2:6" x14ac:dyDescent="0.25">
      <c r="B21" s="15" t="s">
        <v>24</v>
      </c>
      <c r="C21" s="40">
        <v>162022</v>
      </c>
      <c r="D21" s="40">
        <v>162022</v>
      </c>
      <c r="E21" s="40">
        <v>0</v>
      </c>
      <c r="F21" s="53" t="str">
        <f t="shared" si="1"/>
        <v>%</v>
      </c>
    </row>
    <row r="22" spans="2:6" x14ac:dyDescent="0.25">
      <c r="B22" s="15" t="s">
        <v>25</v>
      </c>
      <c r="C22" s="40">
        <v>168429</v>
      </c>
      <c r="D22" s="40">
        <v>168429</v>
      </c>
      <c r="E22" s="40">
        <v>59590</v>
      </c>
      <c r="F22" s="53">
        <f t="shared" si="1"/>
        <v>0.3537989301129853</v>
      </c>
    </row>
    <row r="23" spans="2:6" x14ac:dyDescent="0.25">
      <c r="B23" s="15" t="s">
        <v>26</v>
      </c>
      <c r="C23" s="40">
        <v>73402843</v>
      </c>
      <c r="D23" s="40">
        <v>82477911</v>
      </c>
      <c r="E23" s="40">
        <v>825811.12</v>
      </c>
      <c r="F23" s="53">
        <f t="shared" si="1"/>
        <v>1.0012512562302893E-2</v>
      </c>
    </row>
    <row r="24" spans="2:6" x14ac:dyDescent="0.25">
      <c r="B24" s="15" t="s">
        <v>27</v>
      </c>
      <c r="C24" s="40">
        <v>169048887</v>
      </c>
      <c r="D24" s="40">
        <v>159202358</v>
      </c>
      <c r="E24" s="40">
        <v>1486085.2899999996</v>
      </c>
      <c r="F24" s="53">
        <f t="shared" si="1"/>
        <v>9.3345683359790411E-3</v>
      </c>
    </row>
    <row r="25" spans="2:6" x14ac:dyDescent="0.25">
      <c r="B25" s="2" t="s">
        <v>4</v>
      </c>
      <c r="C25" s="38">
        <f>+SUM(C26:C27)</f>
        <v>3691587</v>
      </c>
      <c r="D25" s="38">
        <f>+SUM(D26:D27)</f>
        <v>2365901</v>
      </c>
      <c r="E25" s="38">
        <f>+SUM(E26:E27)</f>
        <v>1741.8</v>
      </c>
      <c r="F25" s="49">
        <f t="shared" si="1"/>
        <v>7.3621001047803776E-4</v>
      </c>
    </row>
    <row r="26" spans="2:6" x14ac:dyDescent="0.25">
      <c r="B26" s="13" t="s">
        <v>26</v>
      </c>
      <c r="C26" s="39">
        <v>3350465</v>
      </c>
      <c r="D26" s="39">
        <v>2004779</v>
      </c>
      <c r="E26" s="39">
        <v>1741.8</v>
      </c>
      <c r="F26" s="32">
        <f t="shared" si="1"/>
        <v>8.6882394518298528E-4</v>
      </c>
    </row>
    <row r="27" spans="2:6" x14ac:dyDescent="0.25">
      <c r="B27" s="15" t="s">
        <v>27</v>
      </c>
      <c r="C27" s="40">
        <v>341122</v>
      </c>
      <c r="D27" s="40">
        <v>361122</v>
      </c>
      <c r="E27" s="40">
        <v>0</v>
      </c>
      <c r="F27" s="53" t="str">
        <f t="shared" si="1"/>
        <v>%</v>
      </c>
    </row>
    <row r="28" spans="2:6" x14ac:dyDescent="0.25">
      <c r="B28" s="2" t="s">
        <v>5</v>
      </c>
      <c r="C28" s="38">
        <f>+SUM(C29:C30)</f>
        <v>3043741</v>
      </c>
      <c r="D28" s="38">
        <f>+SUM(D29:D30)</f>
        <v>4369427</v>
      </c>
      <c r="E28" s="38">
        <f>+SUM(E29:E30)</f>
        <v>0</v>
      </c>
      <c r="F28" s="49" t="str">
        <f t="shared" si="1"/>
        <v>%</v>
      </c>
    </row>
    <row r="29" spans="2:6" x14ac:dyDescent="0.25">
      <c r="B29" s="15" t="s">
        <v>26</v>
      </c>
      <c r="C29" s="40">
        <v>1047741</v>
      </c>
      <c r="D29" s="40">
        <v>993981</v>
      </c>
      <c r="E29" s="40">
        <v>0</v>
      </c>
      <c r="F29" s="53" t="str">
        <f t="shared" si="1"/>
        <v>%</v>
      </c>
    </row>
    <row r="30" spans="2:6" x14ac:dyDescent="0.25">
      <c r="B30" s="15" t="s">
        <v>27</v>
      </c>
      <c r="C30" s="40">
        <v>1996000</v>
      </c>
      <c r="D30" s="40">
        <v>3375446</v>
      </c>
      <c r="E30" s="40">
        <v>0</v>
      </c>
      <c r="F30" s="53" t="str">
        <f t="shared" si="1"/>
        <v>%</v>
      </c>
    </row>
    <row r="31" spans="2:6" x14ac:dyDescent="0.25">
      <c r="B31" s="4" t="s">
        <v>8</v>
      </c>
      <c r="C31" s="43">
        <f>+C28+C25+C12+C10+C6</f>
        <v>265378350</v>
      </c>
      <c r="D31" s="43">
        <f>+D28+D25+D12+D10+D6</f>
        <v>265378350</v>
      </c>
      <c r="E31" s="43">
        <f>+E28+E25+E12+E10+E6</f>
        <v>2475838.2099999995</v>
      </c>
      <c r="F31" s="52">
        <f t="shared" si="1"/>
        <v>9.3294656855014719E-3</v>
      </c>
    </row>
    <row r="32" spans="2:6" x14ac:dyDescent="0.25">
      <c r="B32" s="1" t="s">
        <v>11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"/>
  <sheetViews>
    <sheetView showGridLines="0" zoomScaleNormal="100" workbookViewId="0">
      <selection activeCell="F7" sqref="F7"/>
    </sheetView>
  </sheetViews>
  <sheetFormatPr baseColWidth="10" defaultRowHeight="15" x14ac:dyDescent="0.25"/>
  <cols>
    <col min="2" max="2" width="71.5703125" customWidth="1"/>
    <col min="5" max="5" width="12.42578125" customWidth="1"/>
  </cols>
  <sheetData>
    <row r="2" spans="2:6" ht="52.5" customHeight="1" x14ac:dyDescent="0.25">
      <c r="B2" s="48" t="s">
        <v>31</v>
      </c>
      <c r="C2" s="48"/>
      <c r="D2" s="48"/>
      <c r="E2" s="48"/>
      <c r="F2" s="48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5</v>
      </c>
      <c r="C6" s="38">
        <f>+SUM(C7:C7)</f>
        <v>0</v>
      </c>
      <c r="D6" s="38">
        <f>+SUM(D7:D7)</f>
        <v>279196</v>
      </c>
      <c r="E6" s="38">
        <f>+SUM(E7:E7)</f>
        <v>0</v>
      </c>
      <c r="F6" s="49" t="str">
        <f t="shared" ref="F6:F7" si="0">IF(E6=0,"%",E6/D6)</f>
        <v>%</v>
      </c>
    </row>
    <row r="7" spans="2:6" x14ac:dyDescent="0.25">
      <c r="B7" s="18" t="s">
        <v>27</v>
      </c>
      <c r="C7" s="44">
        <v>0</v>
      </c>
      <c r="D7" s="44">
        <v>279196</v>
      </c>
      <c r="E7" s="44">
        <v>0</v>
      </c>
      <c r="F7" s="54" t="str">
        <f t="shared" si="0"/>
        <v>%</v>
      </c>
    </row>
    <row r="8" spans="2:6" x14ac:dyDescent="0.25">
      <c r="B8" s="1" t="s">
        <v>11</v>
      </c>
    </row>
  </sheetData>
  <mergeCells count="1">
    <mergeCell ref="B2:F2"/>
  </mergeCells>
  <pageMargins left="0.7" right="0.7" top="0.75" bottom="0.75" header="0.3" footer="0.3"/>
  <pageSetup paperSize="9" scale="7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48" t="s">
        <v>15</v>
      </c>
      <c r="C2" s="48"/>
      <c r="D2" s="48"/>
      <c r="E2" s="48"/>
      <c r="F2" s="48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14</v>
      </c>
      <c r="F5" s="12" t="s">
        <v>10</v>
      </c>
    </row>
    <row r="6" spans="2:6" x14ac:dyDescent="0.25">
      <c r="B6" s="2" t="s">
        <v>5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9"/>
      <c r="C7" s="14"/>
      <c r="D7" s="14"/>
      <c r="E7" s="14"/>
      <c r="F7" s="25" t="e">
        <f>E7/D7</f>
        <v>#DIV/0!</v>
      </c>
    </row>
    <row r="8" spans="2:6" x14ac:dyDescent="0.25">
      <c r="B8" s="16"/>
      <c r="C8" s="17"/>
      <c r="D8" s="17"/>
      <c r="E8" s="17"/>
      <c r="F8" s="26" t="e">
        <f>E8/D8</f>
        <v>#DIV/0!</v>
      </c>
    </row>
    <row r="9" spans="2:6" x14ac:dyDescent="0.25">
      <c r="B9" s="4" t="s">
        <v>8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11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1"/>
  <sheetViews>
    <sheetView showGridLines="0" workbookViewId="0">
      <selection activeCell="F19" sqref="F19"/>
    </sheetView>
  </sheetViews>
  <sheetFormatPr baseColWidth="10" defaultRowHeight="15" x14ac:dyDescent="0.25"/>
  <cols>
    <col min="2" max="2" width="85.28515625" bestFit="1" customWidth="1"/>
    <col min="5" max="5" width="12.42578125" customWidth="1"/>
  </cols>
  <sheetData>
    <row r="2" spans="2:6" ht="60" customHeight="1" x14ac:dyDescent="0.25">
      <c r="B2" s="48" t="s">
        <v>33</v>
      </c>
      <c r="C2" s="48"/>
      <c r="D2" s="48"/>
      <c r="E2" s="48"/>
      <c r="F2" s="48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32</v>
      </c>
      <c r="F5" s="12" t="s">
        <v>10</v>
      </c>
    </row>
    <row r="6" spans="2:6" x14ac:dyDescent="0.25">
      <c r="B6" s="2" t="s">
        <v>2</v>
      </c>
      <c r="C6" s="38">
        <f>SUM(C7:C14)</f>
        <v>0</v>
      </c>
      <c r="D6" s="38">
        <f t="shared" ref="D6:E6" si="0">SUM(D7:D14)</f>
        <v>58767057</v>
      </c>
      <c r="E6" s="38">
        <f t="shared" si="0"/>
        <v>0</v>
      </c>
      <c r="F6" s="49" t="str">
        <f t="shared" ref="F6:F20" si="1">IF(E6=0,"%",E6/D6)</f>
        <v>%</v>
      </c>
    </row>
    <row r="7" spans="2:6" x14ac:dyDescent="0.25">
      <c r="B7" s="35" t="s">
        <v>16</v>
      </c>
      <c r="C7" s="39">
        <v>0</v>
      </c>
      <c r="D7" s="39">
        <v>739730</v>
      </c>
      <c r="E7" s="39">
        <v>0</v>
      </c>
      <c r="F7" s="32" t="str">
        <f t="shared" si="1"/>
        <v>%</v>
      </c>
    </row>
    <row r="8" spans="2:6" x14ac:dyDescent="0.25">
      <c r="B8" s="33" t="s">
        <v>17</v>
      </c>
      <c r="C8" s="40">
        <v>0</v>
      </c>
      <c r="D8" s="40">
        <v>354982</v>
      </c>
      <c r="E8" s="40">
        <v>0</v>
      </c>
      <c r="F8" s="53" t="str">
        <f t="shared" si="1"/>
        <v>%</v>
      </c>
    </row>
    <row r="9" spans="2:6" x14ac:dyDescent="0.25">
      <c r="B9" s="33" t="s">
        <v>18</v>
      </c>
      <c r="C9" s="40">
        <v>0</v>
      </c>
      <c r="D9" s="40">
        <v>347038</v>
      </c>
      <c r="E9" s="40">
        <v>0</v>
      </c>
      <c r="F9" s="53" t="str">
        <f t="shared" si="1"/>
        <v>%</v>
      </c>
    </row>
    <row r="10" spans="2:6" x14ac:dyDescent="0.25">
      <c r="B10" s="33" t="s">
        <v>20</v>
      </c>
      <c r="C10" s="40">
        <v>0</v>
      </c>
      <c r="D10" s="40">
        <v>159989</v>
      </c>
      <c r="E10" s="40">
        <v>0</v>
      </c>
      <c r="F10" s="53" t="str">
        <f t="shared" si="1"/>
        <v>%</v>
      </c>
    </row>
    <row r="11" spans="2:6" x14ac:dyDescent="0.25">
      <c r="B11" s="33" t="s">
        <v>21</v>
      </c>
      <c r="C11" s="40">
        <v>0</v>
      </c>
      <c r="D11" s="40">
        <v>69794</v>
      </c>
      <c r="E11" s="40">
        <v>0</v>
      </c>
      <c r="F11" s="53" t="str">
        <f t="shared" si="1"/>
        <v>%</v>
      </c>
    </row>
    <row r="12" spans="2:6" x14ac:dyDescent="0.25">
      <c r="B12" s="33" t="s">
        <v>23</v>
      </c>
      <c r="C12" s="40">
        <v>0</v>
      </c>
      <c r="D12" s="40">
        <v>16336</v>
      </c>
      <c r="E12" s="40">
        <v>0</v>
      </c>
      <c r="F12" s="53" t="str">
        <f t="shared" si="1"/>
        <v>%</v>
      </c>
    </row>
    <row r="13" spans="2:6" x14ac:dyDescent="0.25">
      <c r="B13" s="33" t="s">
        <v>26</v>
      </c>
      <c r="C13" s="40">
        <v>0</v>
      </c>
      <c r="D13" s="40">
        <v>400000</v>
      </c>
      <c r="E13" s="40">
        <v>0</v>
      </c>
      <c r="F13" s="53" t="str">
        <f t="shared" si="1"/>
        <v>%</v>
      </c>
    </row>
    <row r="14" spans="2:6" x14ac:dyDescent="0.25">
      <c r="B14" s="36" t="s">
        <v>27</v>
      </c>
      <c r="C14" s="41">
        <v>0</v>
      </c>
      <c r="D14" s="41">
        <v>56679188</v>
      </c>
      <c r="E14" s="41">
        <v>0</v>
      </c>
      <c r="F14" s="55" t="str">
        <f t="shared" si="1"/>
        <v>%</v>
      </c>
    </row>
    <row r="15" spans="2:6" x14ac:dyDescent="0.25">
      <c r="B15" s="2" t="s">
        <v>4</v>
      </c>
      <c r="C15" s="38">
        <f>+C16</f>
        <v>0</v>
      </c>
      <c r="D15" s="38">
        <f t="shared" ref="D15:E15" si="2">+D16</f>
        <v>80000</v>
      </c>
      <c r="E15" s="38">
        <f t="shared" si="2"/>
        <v>0</v>
      </c>
      <c r="F15" s="49" t="str">
        <f t="shared" si="1"/>
        <v>%</v>
      </c>
    </row>
    <row r="16" spans="2:6" x14ac:dyDescent="0.25">
      <c r="B16" s="34" t="s">
        <v>27</v>
      </c>
      <c r="C16" s="42">
        <v>0</v>
      </c>
      <c r="D16" s="42">
        <v>80000</v>
      </c>
      <c r="E16" s="42">
        <v>0</v>
      </c>
      <c r="F16" s="56" t="str">
        <f t="shared" si="1"/>
        <v>%</v>
      </c>
    </row>
    <row r="17" spans="2:6" x14ac:dyDescent="0.25">
      <c r="B17" s="2" t="s">
        <v>5</v>
      </c>
      <c r="C17" s="38">
        <f>+SUM(C18:C19)</f>
        <v>0</v>
      </c>
      <c r="D17" s="38">
        <f t="shared" ref="D17:E17" si="3">+SUM(D18:D19)</f>
        <v>1422557</v>
      </c>
      <c r="E17" s="38">
        <f t="shared" si="3"/>
        <v>0</v>
      </c>
      <c r="F17" s="49" t="str">
        <f t="shared" si="1"/>
        <v>%</v>
      </c>
    </row>
    <row r="18" spans="2:6" x14ac:dyDescent="0.25">
      <c r="B18" s="35" t="s">
        <v>26</v>
      </c>
      <c r="C18" s="39">
        <v>0</v>
      </c>
      <c r="D18" s="39">
        <v>74000</v>
      </c>
      <c r="E18" s="39">
        <v>0</v>
      </c>
      <c r="F18" s="32" t="str">
        <f t="shared" si="1"/>
        <v>%</v>
      </c>
    </row>
    <row r="19" spans="2:6" x14ac:dyDescent="0.25">
      <c r="B19" s="37" t="s">
        <v>27</v>
      </c>
      <c r="C19" s="41">
        <v>0</v>
      </c>
      <c r="D19" s="41">
        <v>1348557</v>
      </c>
      <c r="E19" s="41">
        <v>0</v>
      </c>
      <c r="F19" s="55" t="str">
        <f t="shared" si="1"/>
        <v>%</v>
      </c>
    </row>
    <row r="20" spans="2:6" x14ac:dyDescent="0.25">
      <c r="B20" s="4" t="s">
        <v>8</v>
      </c>
      <c r="C20" s="43">
        <f>+C17+C15+C6</f>
        <v>0</v>
      </c>
      <c r="D20" s="43">
        <f t="shared" ref="D20:E20" si="4">+D17+D15+D6</f>
        <v>60269614</v>
      </c>
      <c r="E20" s="43">
        <f t="shared" si="4"/>
        <v>0</v>
      </c>
      <c r="F20" s="52" t="str">
        <f t="shared" si="1"/>
        <v>%</v>
      </c>
    </row>
    <row r="21" spans="2:6" x14ac:dyDescent="0.25">
      <c r="B21" s="1" t="s">
        <v>11</v>
      </c>
    </row>
  </sheetData>
  <mergeCells count="1"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showGridLines="0" workbookViewId="0">
      <selection activeCell="B7" sqref="B7:E7"/>
    </sheetView>
  </sheetViews>
  <sheetFormatPr baseColWidth="10" defaultRowHeight="15" x14ac:dyDescent="0.25"/>
  <cols>
    <col min="2" max="2" width="85.28515625" bestFit="1" customWidth="1"/>
  </cols>
  <sheetData>
    <row r="2" spans="2:6" ht="60" customHeight="1" x14ac:dyDescent="0.25">
      <c r="B2" s="48" t="s">
        <v>13</v>
      </c>
      <c r="C2" s="48"/>
      <c r="D2" s="48"/>
      <c r="E2" s="48"/>
      <c r="F2" s="48"/>
    </row>
    <row r="5" spans="2:6" ht="38.25" x14ac:dyDescent="0.25">
      <c r="B5" s="8" t="s">
        <v>9</v>
      </c>
      <c r="C5" s="8" t="s">
        <v>6</v>
      </c>
      <c r="D5" s="8" t="s">
        <v>7</v>
      </c>
      <c r="E5" s="12" t="s">
        <v>12</v>
      </c>
      <c r="F5" s="12" t="s">
        <v>10</v>
      </c>
    </row>
    <row r="6" spans="2:6" x14ac:dyDescent="0.25">
      <c r="B6" s="2" t="s">
        <v>5</v>
      </c>
      <c r="C6" s="3">
        <f>+C7</f>
        <v>0</v>
      </c>
      <c r="D6" s="3">
        <f t="shared" ref="D6:E6" si="0">+D7</f>
        <v>0</v>
      </c>
      <c r="E6" s="3">
        <f t="shared" si="0"/>
        <v>0</v>
      </c>
      <c r="F6" s="6" t="e">
        <f t="shared" ref="F6:F8" si="1">E6/D6</f>
        <v>#DIV/0!</v>
      </c>
    </row>
    <row r="7" spans="2:6" x14ac:dyDescent="0.25">
      <c r="B7" s="27"/>
      <c r="C7" s="14"/>
      <c r="D7" s="14"/>
      <c r="E7" s="14"/>
      <c r="F7" s="25" t="e">
        <f t="shared" si="1"/>
        <v>#DIV/0!</v>
      </c>
    </row>
    <row r="8" spans="2:6" x14ac:dyDescent="0.25">
      <c r="B8" s="4" t="s">
        <v>8</v>
      </c>
      <c r="C8" s="5">
        <f>+C6</f>
        <v>0</v>
      </c>
      <c r="D8" s="5">
        <f t="shared" ref="D8:E8" si="2">+D6</f>
        <v>0</v>
      </c>
      <c r="E8" s="5">
        <f t="shared" si="2"/>
        <v>0</v>
      </c>
      <c r="F8" s="7" t="e">
        <f t="shared" si="1"/>
        <v>#DIV/0!</v>
      </c>
    </row>
    <row r="9" spans="2:6" x14ac:dyDescent="0.25">
      <c r="B9" s="1" t="s">
        <v>11</v>
      </c>
    </row>
  </sheetData>
  <mergeCells count="1">
    <mergeCell ref="B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ROCC</vt:lpstr>
      <vt:lpstr>ROOC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DAMIAN VICENTE GALLO</cp:lastModifiedBy>
  <cp:lastPrinted>2014-05-15T18:05:16Z</cp:lastPrinted>
  <dcterms:created xsi:type="dcterms:W3CDTF">2013-07-12T22:51:31Z</dcterms:created>
  <dcterms:modified xsi:type="dcterms:W3CDTF">2018-03-13T22:07:23Z</dcterms:modified>
</cp:coreProperties>
</file>