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8\1.- INFORMACION A COMUNICACIONES\PpR_Pliego 2018\02_Febrero - Ok\"/>
    </mc:Choice>
  </mc:AlternateContent>
  <bookViews>
    <workbookView xWindow="120" yWindow="195" windowWidth="18915" windowHeight="1125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state="hidden" r:id="rId7"/>
  </sheets>
  <definedNames>
    <definedName name="_xlnm.Print_Area" localSheetId="2">RDR!$B$2:$F$32</definedName>
    <definedName name="_xlnm.Print_Area" localSheetId="1">RO!$B$2:$F$63</definedName>
    <definedName name="_xlnm.Print_Area" localSheetId="3">ROCC!$B$2:$F$8</definedName>
    <definedName name="_xlnm.Print_Area" localSheetId="4">ROOC!$B$2:$F$10</definedName>
    <definedName name="_xlnm.Print_Area" localSheetId="0">'TODA FUENTE'!$B$2:$F$63</definedName>
  </definedNames>
  <calcPr calcId="152511"/>
</workbook>
</file>

<file path=xl/calcChain.xml><?xml version="1.0" encoding="utf-8"?>
<calcChain xmlns="http://schemas.openxmlformats.org/spreadsheetml/2006/main">
  <c r="F26" i="5" l="1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C17" i="5"/>
  <c r="D17" i="5"/>
  <c r="E17" i="5"/>
  <c r="F7" i="8"/>
  <c r="F6" i="8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C49" i="2"/>
  <c r="C62" i="2" s="1"/>
  <c r="D49" i="2"/>
  <c r="D62" i="2" s="1"/>
  <c r="E49" i="2"/>
  <c r="E62" i="2" s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9" i="1"/>
  <c r="C49" i="1"/>
  <c r="C62" i="1" s="1"/>
  <c r="D49" i="1"/>
  <c r="D62" i="1" s="1"/>
  <c r="E49" i="1"/>
  <c r="E62" i="1" s="1"/>
  <c r="E6" i="3" l="1"/>
  <c r="D6" i="3"/>
  <c r="C6" i="3"/>
  <c r="E35" i="2"/>
  <c r="D35" i="2"/>
  <c r="C35" i="2"/>
  <c r="E35" i="1"/>
  <c r="D35" i="1"/>
  <c r="C35" i="1"/>
  <c r="E6" i="5"/>
  <c r="D6" i="5"/>
  <c r="C6" i="5"/>
  <c r="E19" i="5"/>
  <c r="D19" i="5"/>
  <c r="C19" i="5"/>
  <c r="E6" i="8"/>
  <c r="D6" i="8"/>
  <c r="C6" i="8"/>
  <c r="C25" i="3"/>
  <c r="D25" i="3"/>
  <c r="E25" i="3"/>
  <c r="C19" i="1"/>
  <c r="D19" i="1"/>
  <c r="E19" i="1"/>
  <c r="D26" i="5" l="1"/>
  <c r="E26" i="5"/>
  <c r="C26" i="5"/>
  <c r="E10" i="3"/>
  <c r="D10" i="3"/>
  <c r="C10" i="3"/>
  <c r="E6" i="7" l="1"/>
  <c r="E8" i="7" s="1"/>
  <c r="D6" i="7"/>
  <c r="C6" i="7"/>
  <c r="F7" i="7"/>
  <c r="D8" i="7"/>
  <c r="C8" i="7"/>
  <c r="F6" i="7" l="1"/>
  <c r="F8" i="7"/>
  <c r="E6" i="4" l="1"/>
  <c r="E9" i="4" s="1"/>
  <c r="D6" i="4"/>
  <c r="D9" i="4" s="1"/>
  <c r="C6" i="4"/>
  <c r="C9" i="4" s="1"/>
  <c r="E28" i="3"/>
  <c r="D28" i="3"/>
  <c r="C28" i="3"/>
  <c r="E12" i="3"/>
  <c r="D12" i="3"/>
  <c r="C12" i="3"/>
  <c r="E41" i="2"/>
  <c r="D41" i="2"/>
  <c r="C41" i="2"/>
  <c r="E22" i="2"/>
  <c r="D22" i="2"/>
  <c r="C22" i="2"/>
  <c r="E19" i="2"/>
  <c r="D19" i="2"/>
  <c r="C19" i="2"/>
  <c r="E6" i="2"/>
  <c r="D6" i="2"/>
  <c r="C6" i="2"/>
  <c r="E41" i="1"/>
  <c r="D41" i="1"/>
  <c r="C41" i="1"/>
  <c r="E22" i="1"/>
  <c r="D22" i="1"/>
  <c r="C22" i="1"/>
  <c r="E6" i="1"/>
  <c r="D6" i="1"/>
  <c r="C6" i="1"/>
  <c r="D31" i="3" l="1"/>
  <c r="E31" i="3"/>
  <c r="C31" i="3"/>
  <c r="F9" i="4"/>
  <c r="F8" i="4"/>
  <c r="F7" i="4"/>
  <c r="F6" i="4"/>
</calcChain>
</file>

<file path=xl/sharedStrings.xml><?xml version="1.0" encoding="utf-8"?>
<sst xmlns="http://schemas.openxmlformats.org/spreadsheetml/2006/main" count="216" uniqueCount="35">
  <si>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</si>
  <si>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</si>
  <si>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</si>
  <si>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</si>
  <si>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</si>
  <si>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</si>
  <si>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</si>
  <si>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</si>
  <si>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</si>
  <si>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</si>
  <si>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</si>
  <si>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</si>
  <si>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31.01.16</t>
  </si>
  <si>
    <t>EJECUCION DE LOS PROGRAMAS PRESUPUESTALES AL MES DE ENERO DEL AÑO FISCAL 2016 DEL PLIEGO 011 MINSA - TODA FUENTE</t>
  </si>
  <si>
    <t>DEVENGADO
AL 31.01.17</t>
  </si>
  <si>
    <t>EJECUCION DE LOS PROGRAMAS PRESUPUESTALES AL MES DE ENERO DEL AÑO FISCAL 2017 DEL PLIEGO 011 MINSA - ROOC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</si>
  <si>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</si>
  <si>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</si>
  <si>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</si>
  <si>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</si>
  <si>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</si>
  <si>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</si>
  <si>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</si>
  <si>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</si>
  <si>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</si>
  <si>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</si>
  <si>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9001  ACCIONES CENTRALES</t>
  </si>
  <si>
    <t>9002  ASIGNACIONES PRESUPUESTARIAS QUE NO RESULTAN EN PRODUCTOS</t>
  </si>
  <si>
    <t>EJECUCION DE LOS PROGRAMAS PRESUPUESTALES AL MES DE FEBRERO DEL AÑO FISCAL 2018 DEL PLIEGO 011 MINSA - TODA FUENTE</t>
  </si>
  <si>
    <t>EJECUCION DE LOS PROGRAMAS PRESUPUESTALES AL MES DE FEBRERO DEL AÑO FISCAL 2018 DEL PLIEGO 011 MINSA - RECURSOS ORDINARIOS</t>
  </si>
  <si>
    <t>EJECUCION DE LOS PROGRAMAS PRESUPUESTALES AL MES DE FEBRERO DEL AÑO FISCAL 2018 DEL PLIEGO 011 MINSA - RECURSOS DIRECTAMENTE RECAUDADOS</t>
  </si>
  <si>
    <t>EJECUCION DE LOS PROGRAMAS PRESUPUESTALES AL MES DE FEBRERO DEL AÑO FISCAL 2018 DEL PLIEGO 011 MINSA - ROOC</t>
  </si>
  <si>
    <t>EJECUCION DE LOS PROGRAMAS PRESUPUESTALES AL MES DE FEBRERO DEL AÑO FISCAL 2018 DEL PLIEGO 011 MINSA - DYT</t>
  </si>
  <si>
    <t>Fuente:  Base de Datos MEF al cierre del mes de Febrero</t>
  </si>
  <si>
    <t>DEVENGADO
AL 28.02.18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</si>
</sst>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0.0%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4" fillId="0" borderId="1" xfId="3" applyNumberFormat="1" applyBorder="1" applyAlignment="1">
      <alignment horizontal="left" vertical="center" indent="3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4" fontId="0" fillId="0" borderId="4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4" fontId="2" fillId="0" borderId="5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/>
    </xf>
    <xf numFmtId="165" fontId="2" fillId="0" borderId="5" xfId="3" applyNumberFormat="1" applyFont="1" applyBorder="1" applyAlignment="1">
      <alignment horizontal="left" vertical="center" indent="4"/>
    </xf>
    <xf numFmtId="165" fontId="2" fillId="0" borderId="7" xfId="3" applyNumberFormat="1" applyFont="1" applyBorder="1" applyAlignment="1">
      <alignment horizontal="left" vertical="center" indent="4"/>
    </xf>
    <xf numFmtId="165" fontId="2" fillId="0" borderId="4" xfId="3" applyNumberFormat="1" applyFont="1" applyBorder="1" applyAlignment="1">
      <alignment horizontal="left" vertical="center" indent="4"/>
    </xf>
    <xf numFmtId="3" fontId="2" fillId="0" borderId="6" xfId="3" applyNumberFormat="1" applyFont="1" applyBorder="1" applyAlignment="1">
      <alignment horizontal="left" vertical="center" indent="4"/>
    </xf>
    <xf numFmtId="41" fontId="3" fillId="2" borderId="1" xfId="2" applyNumberFormat="1" applyFont="1" applyFill="1" applyBorder="1" applyAlignment="1">
      <alignment vertical="center"/>
    </xf>
    <xf numFmtId="41" fontId="4" fillId="0" borderId="4" xfId="3" applyNumberFormat="1" applyBorder="1" applyAlignment="1">
      <alignment vertical="center"/>
    </xf>
    <xf numFmtId="41" fontId="4" fillId="0" borderId="5" xfId="3" applyNumberFormat="1" applyBorder="1" applyAlignment="1">
      <alignment vertical="center"/>
    </xf>
    <xf numFmtId="41" fontId="4" fillId="0" borderId="6" xfId="3" applyNumberFormat="1" applyBorder="1" applyAlignment="1">
      <alignment vertical="center"/>
    </xf>
    <xf numFmtId="41" fontId="4" fillId="0" borderId="7" xfId="3" applyNumberFormat="1" applyBorder="1" applyAlignment="1">
      <alignment vertical="center"/>
    </xf>
    <xf numFmtId="41" fontId="3" fillId="3" borderId="1" xfId="2" applyNumberFormat="1" applyFont="1" applyFill="1" applyBorder="1" applyAlignment="1">
      <alignment vertical="center"/>
    </xf>
    <xf numFmtId="41" fontId="4" fillId="0" borderId="1" xfId="3" applyNumberFormat="1" applyBorder="1" applyAlignment="1">
      <alignment vertical="center"/>
    </xf>
    <xf numFmtId="41" fontId="2" fillId="0" borderId="4" xfId="2" applyNumberFormat="1" applyBorder="1" applyAlignment="1">
      <alignment vertical="center"/>
    </xf>
    <xf numFmtId="41" fontId="2" fillId="0" borderId="5" xfId="2" applyNumberFormat="1" applyBorder="1" applyAlignment="1">
      <alignment vertical="center"/>
    </xf>
    <xf numFmtId="41" fontId="2" fillId="0" borderId="6" xfId="2" applyNumberFormat="1" applyBorder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5"/>
  <sheetViews>
    <sheetView showGridLines="0" tabSelected="1" zoomScaleNormal="100" workbookViewId="0">
      <selection activeCell="F10" sqref="F10"/>
    </sheetView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3.85546875" style="1" bestFit="1" customWidth="1"/>
    <col min="5" max="5" width="12.42578125" style="1" customWidth="1"/>
    <col min="6" max="16384" width="11.42578125" style="1"/>
  </cols>
  <sheetData>
    <row r="2" spans="2:6" ht="51.75" customHeight="1" x14ac:dyDescent="0.25">
      <c r="B2" s="54" t="s">
        <v>28</v>
      </c>
      <c r="C2" s="54"/>
      <c r="D2" s="54"/>
      <c r="E2" s="54"/>
      <c r="F2" s="54"/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34</v>
      </c>
      <c r="F5" s="10" t="s">
        <v>10</v>
      </c>
    </row>
    <row r="6" spans="2:6" x14ac:dyDescent="0.25">
      <c r="B6" s="2" t="s">
        <v>0</v>
      </c>
      <c r="C6" s="34">
        <f>SUM(C7:C18)</f>
        <v>3102916873</v>
      </c>
      <c r="D6" s="34">
        <f>SUM(D7:D18)</f>
        <v>2706009119</v>
      </c>
      <c r="E6" s="34">
        <f>SUM(E7:E18)</f>
        <v>379531669.08999968</v>
      </c>
      <c r="F6" s="44">
        <f t="shared" ref="F6:F62" si="0">IF(E6=0,"%",E6/D6)</f>
        <v>0.14025513307592061</v>
      </c>
    </row>
    <row r="7" spans="2:6" x14ac:dyDescent="0.25">
      <c r="B7" s="19" t="s">
        <v>16</v>
      </c>
      <c r="C7" s="41">
        <v>108689727</v>
      </c>
      <c r="D7" s="41">
        <v>153037583</v>
      </c>
      <c r="E7" s="41">
        <v>27295806.069999982</v>
      </c>
      <c r="F7" s="45">
        <f t="shared" si="0"/>
        <v>0.17836014876162792</v>
      </c>
    </row>
    <row r="8" spans="2:6" x14ac:dyDescent="0.25">
      <c r="B8" s="20" t="s">
        <v>17</v>
      </c>
      <c r="C8" s="42">
        <v>205986134</v>
      </c>
      <c r="D8" s="42">
        <v>250618465</v>
      </c>
      <c r="E8" s="42">
        <v>45818873.169999927</v>
      </c>
      <c r="F8" s="27">
        <f t="shared" si="0"/>
        <v>0.18282321364469264</v>
      </c>
    </row>
    <row r="9" spans="2:6" x14ac:dyDescent="0.25">
      <c r="B9" s="20" t="s">
        <v>18</v>
      </c>
      <c r="C9" s="42">
        <v>53025968</v>
      </c>
      <c r="D9" s="42">
        <v>84704269</v>
      </c>
      <c r="E9" s="42">
        <v>10690186.719999995</v>
      </c>
      <c r="F9" s="27">
        <f t="shared" si="0"/>
        <v>0.12620599700824991</v>
      </c>
    </row>
    <row r="10" spans="2:6" x14ac:dyDescent="0.25">
      <c r="B10" s="20" t="s">
        <v>19</v>
      </c>
      <c r="C10" s="42">
        <v>14634106</v>
      </c>
      <c r="D10" s="42">
        <v>31967941</v>
      </c>
      <c r="E10" s="42">
        <v>3535668.2400000021</v>
      </c>
      <c r="F10" s="27">
        <f t="shared" si="0"/>
        <v>0.11060043685641194</v>
      </c>
    </row>
    <row r="11" spans="2:6" x14ac:dyDescent="0.25">
      <c r="B11" s="20" t="s">
        <v>20</v>
      </c>
      <c r="C11" s="42">
        <v>39213384</v>
      </c>
      <c r="D11" s="42">
        <v>80015538</v>
      </c>
      <c r="E11" s="42">
        <v>10523644.280000003</v>
      </c>
      <c r="F11" s="27">
        <f t="shared" si="0"/>
        <v>0.13152000902624691</v>
      </c>
    </row>
    <row r="12" spans="2:6" x14ac:dyDescent="0.25">
      <c r="B12" s="20" t="s">
        <v>21</v>
      </c>
      <c r="C12" s="42">
        <v>25187966</v>
      </c>
      <c r="D12" s="42">
        <v>40170708</v>
      </c>
      <c r="E12" s="42">
        <v>5294732.4600000037</v>
      </c>
      <c r="F12" s="27">
        <f t="shared" si="0"/>
        <v>0.13180580387082058</v>
      </c>
    </row>
    <row r="13" spans="2:6" x14ac:dyDescent="0.25">
      <c r="B13" s="20" t="s">
        <v>22</v>
      </c>
      <c r="C13" s="42">
        <v>2776134</v>
      </c>
      <c r="D13" s="42">
        <v>6408542</v>
      </c>
      <c r="E13" s="42">
        <v>590073.28</v>
      </c>
      <c r="F13" s="27">
        <f t="shared" si="0"/>
        <v>9.2076057237356027E-2</v>
      </c>
    </row>
    <row r="14" spans="2:6" x14ac:dyDescent="0.25">
      <c r="B14" s="20" t="s">
        <v>23</v>
      </c>
      <c r="C14" s="42">
        <v>147916477</v>
      </c>
      <c r="D14" s="42">
        <v>165110738</v>
      </c>
      <c r="E14" s="42">
        <v>26012628.969999995</v>
      </c>
      <c r="F14" s="27">
        <f t="shared" si="0"/>
        <v>0.15754656108435536</v>
      </c>
    </row>
    <row r="15" spans="2:6" x14ac:dyDescent="0.25">
      <c r="B15" s="20" t="s">
        <v>24</v>
      </c>
      <c r="C15" s="42">
        <v>21388099</v>
      </c>
      <c r="D15" s="42">
        <v>24440889</v>
      </c>
      <c r="E15" s="42">
        <v>3591169.9499999997</v>
      </c>
      <c r="F15" s="27">
        <f t="shared" si="0"/>
        <v>0.14693286934039101</v>
      </c>
    </row>
    <row r="16" spans="2:6" x14ac:dyDescent="0.25">
      <c r="B16" s="20" t="s">
        <v>25</v>
      </c>
      <c r="C16" s="42">
        <v>17259058</v>
      </c>
      <c r="D16" s="42">
        <v>27236856</v>
      </c>
      <c r="E16" s="42">
        <v>3189407.5800000005</v>
      </c>
      <c r="F16" s="27">
        <f t="shared" si="0"/>
        <v>0.11709896252342783</v>
      </c>
    </row>
    <row r="17" spans="2:6" x14ac:dyDescent="0.25">
      <c r="B17" s="20" t="s">
        <v>26</v>
      </c>
      <c r="C17" s="42">
        <v>1681576870</v>
      </c>
      <c r="D17" s="42">
        <v>1182539091</v>
      </c>
      <c r="E17" s="42">
        <v>119929554.91999991</v>
      </c>
      <c r="F17" s="27">
        <f t="shared" si="0"/>
        <v>0.10141698979150272</v>
      </c>
    </row>
    <row r="18" spans="2:6" x14ac:dyDescent="0.25">
      <c r="B18" s="20" t="s">
        <v>27</v>
      </c>
      <c r="C18" s="42">
        <v>785262950</v>
      </c>
      <c r="D18" s="42">
        <v>659758499</v>
      </c>
      <c r="E18" s="42">
        <v>123059923.44999988</v>
      </c>
      <c r="F18" s="27">
        <f t="shared" si="0"/>
        <v>0.18652268009661499</v>
      </c>
    </row>
    <row r="19" spans="2:6" x14ac:dyDescent="0.25">
      <c r="B19" s="2" t="s">
        <v>1</v>
      </c>
      <c r="C19" s="34">
        <f>SUM(C20:C21)</f>
        <v>182001837</v>
      </c>
      <c r="D19" s="34">
        <f>SUM(D20:D21)</f>
        <v>184030528</v>
      </c>
      <c r="E19" s="34">
        <f>SUM(E20:E21)</f>
        <v>30648680.41</v>
      </c>
      <c r="F19" s="44">
        <f t="shared" si="0"/>
        <v>0.16654128390046244</v>
      </c>
    </row>
    <row r="20" spans="2:6" x14ac:dyDescent="0.25">
      <c r="B20" s="19" t="s">
        <v>26</v>
      </c>
      <c r="C20" s="41">
        <v>6547549</v>
      </c>
      <c r="D20" s="41">
        <v>5200466</v>
      </c>
      <c r="E20" s="41">
        <v>442127.49</v>
      </c>
      <c r="F20" s="45">
        <f t="shared" si="0"/>
        <v>8.5016898485635706E-2</v>
      </c>
    </row>
    <row r="21" spans="2:6" x14ac:dyDescent="0.25">
      <c r="B21" s="20" t="s">
        <v>27</v>
      </c>
      <c r="C21" s="42">
        <v>175454288</v>
      </c>
      <c r="D21" s="42">
        <v>178830062</v>
      </c>
      <c r="E21" s="42">
        <v>30206552.920000002</v>
      </c>
      <c r="F21" s="27">
        <f t="shared" si="0"/>
        <v>0.16891205305291457</v>
      </c>
    </row>
    <row r="22" spans="2:6" x14ac:dyDescent="0.25">
      <c r="B22" s="2" t="s">
        <v>2</v>
      </c>
      <c r="C22" s="34">
        <f>SUM(C23:C34)</f>
        <v>2875913383</v>
      </c>
      <c r="D22" s="34">
        <f t="shared" ref="D22:E22" si="1">SUM(D23:D34)</f>
        <v>3184994214</v>
      </c>
      <c r="E22" s="34">
        <f t="shared" si="1"/>
        <v>127212238.03999993</v>
      </c>
      <c r="F22" s="44">
        <f t="shared" si="0"/>
        <v>3.9941120608892863E-2</v>
      </c>
    </row>
    <row r="23" spans="2:6" x14ac:dyDescent="0.25">
      <c r="B23" s="19" t="s">
        <v>16</v>
      </c>
      <c r="C23" s="41">
        <v>352853896</v>
      </c>
      <c r="D23" s="41">
        <v>374138275</v>
      </c>
      <c r="E23" s="41">
        <v>7738663.0700000003</v>
      </c>
      <c r="F23" s="45">
        <f t="shared" si="0"/>
        <v>2.0683965226492799E-2</v>
      </c>
    </row>
    <row r="24" spans="2:6" x14ac:dyDescent="0.25">
      <c r="B24" s="20" t="s">
        <v>17</v>
      </c>
      <c r="C24" s="42">
        <v>146247690</v>
      </c>
      <c r="D24" s="42">
        <v>196267087</v>
      </c>
      <c r="E24" s="42">
        <v>9012173.1299999934</v>
      </c>
      <c r="F24" s="27">
        <f t="shared" si="0"/>
        <v>4.5917903341582654E-2</v>
      </c>
    </row>
    <row r="25" spans="2:6" x14ac:dyDescent="0.25">
      <c r="B25" s="20" t="s">
        <v>18</v>
      </c>
      <c r="C25" s="42">
        <v>189892272</v>
      </c>
      <c r="D25" s="42">
        <v>199160335</v>
      </c>
      <c r="E25" s="42">
        <v>2358341.5100000007</v>
      </c>
      <c r="F25" s="27">
        <f t="shared" si="0"/>
        <v>1.184142168670283E-2</v>
      </c>
    </row>
    <row r="26" spans="2:6" x14ac:dyDescent="0.25">
      <c r="B26" s="20" t="s">
        <v>19</v>
      </c>
      <c r="C26" s="42">
        <v>116217133</v>
      </c>
      <c r="D26" s="42">
        <v>106537191</v>
      </c>
      <c r="E26" s="42">
        <v>1317101.9799999997</v>
      </c>
      <c r="F26" s="27">
        <f t="shared" si="0"/>
        <v>1.2362837499629587E-2</v>
      </c>
    </row>
    <row r="27" spans="2:6" x14ac:dyDescent="0.25">
      <c r="B27" s="20" t="s">
        <v>20</v>
      </c>
      <c r="C27" s="42">
        <v>64404327</v>
      </c>
      <c r="D27" s="42">
        <v>74976913</v>
      </c>
      <c r="E27" s="42">
        <v>2503328.5099999984</v>
      </c>
      <c r="F27" s="27">
        <f t="shared" si="0"/>
        <v>3.3387991180698497E-2</v>
      </c>
    </row>
    <row r="28" spans="2:6" x14ac:dyDescent="0.25">
      <c r="B28" s="20" t="s">
        <v>21</v>
      </c>
      <c r="C28" s="42">
        <v>187337786</v>
      </c>
      <c r="D28" s="42">
        <v>193250506</v>
      </c>
      <c r="E28" s="42">
        <v>1606206.5899999994</v>
      </c>
      <c r="F28" s="27">
        <f t="shared" si="0"/>
        <v>8.3115259216966775E-3</v>
      </c>
    </row>
    <row r="29" spans="2:6" x14ac:dyDescent="0.25">
      <c r="B29" s="20" t="s">
        <v>22</v>
      </c>
      <c r="C29" s="42">
        <v>26199814</v>
      </c>
      <c r="D29" s="42">
        <v>30559774</v>
      </c>
      <c r="E29" s="42">
        <v>2032965.8500000003</v>
      </c>
      <c r="F29" s="27">
        <f t="shared" si="0"/>
        <v>6.6524243602063299E-2</v>
      </c>
    </row>
    <row r="30" spans="2:6" x14ac:dyDescent="0.25">
      <c r="B30" s="20" t="s">
        <v>23</v>
      </c>
      <c r="C30" s="42">
        <v>55981349</v>
      </c>
      <c r="D30" s="42">
        <v>60852935</v>
      </c>
      <c r="E30" s="42">
        <v>5389173.3500000006</v>
      </c>
      <c r="F30" s="27">
        <f t="shared" si="0"/>
        <v>8.856061503031859E-2</v>
      </c>
    </row>
    <row r="31" spans="2:6" x14ac:dyDescent="0.25">
      <c r="B31" s="20" t="s">
        <v>24</v>
      </c>
      <c r="C31" s="42">
        <v>16583309</v>
      </c>
      <c r="D31" s="42">
        <v>16986983</v>
      </c>
      <c r="E31" s="42">
        <v>1453760.0600000005</v>
      </c>
      <c r="F31" s="27">
        <f t="shared" si="0"/>
        <v>8.558082739000801E-2</v>
      </c>
    </row>
    <row r="32" spans="2:6" x14ac:dyDescent="0.25">
      <c r="B32" s="20" t="s">
        <v>25</v>
      </c>
      <c r="C32" s="42">
        <v>59369521</v>
      </c>
      <c r="D32" s="42">
        <v>66043827</v>
      </c>
      <c r="E32" s="42">
        <v>1658496.27</v>
      </c>
      <c r="F32" s="27">
        <f t="shared" si="0"/>
        <v>2.5112055817116716E-2</v>
      </c>
    </row>
    <row r="33" spans="2:6" x14ac:dyDescent="0.25">
      <c r="B33" s="20" t="s">
        <v>26</v>
      </c>
      <c r="C33" s="42">
        <v>420787740</v>
      </c>
      <c r="D33" s="42">
        <v>461707377</v>
      </c>
      <c r="E33" s="42">
        <v>44002057.55999995</v>
      </c>
      <c r="F33" s="27">
        <f t="shared" si="0"/>
        <v>9.5302912086674213E-2</v>
      </c>
    </row>
    <row r="34" spans="2:6" x14ac:dyDescent="0.25">
      <c r="B34" s="21" t="s">
        <v>27</v>
      </c>
      <c r="C34" s="43">
        <v>1240038546</v>
      </c>
      <c r="D34" s="43">
        <v>1404513011</v>
      </c>
      <c r="E34" s="43">
        <v>48139970.159999982</v>
      </c>
      <c r="F34" s="46">
        <f t="shared" si="0"/>
        <v>3.4275204133370596E-2</v>
      </c>
    </row>
    <row r="35" spans="2:6" x14ac:dyDescent="0.25">
      <c r="B35" s="2" t="s">
        <v>3</v>
      </c>
      <c r="C35" s="34">
        <f>SUM(C36:C40)</f>
        <v>668364185</v>
      </c>
      <c r="D35" s="34">
        <f t="shared" ref="D35:E35" si="2">SUM(D36:D40)</f>
        <v>606868123</v>
      </c>
      <c r="E35" s="34">
        <f t="shared" si="2"/>
        <v>0</v>
      </c>
      <c r="F35" s="44" t="str">
        <f t="shared" si="0"/>
        <v>%</v>
      </c>
    </row>
    <row r="36" spans="2:6" x14ac:dyDescent="0.25">
      <c r="B36" s="20" t="s">
        <v>19</v>
      </c>
      <c r="C36" s="42">
        <v>11471763</v>
      </c>
      <c r="D36" s="42">
        <v>0</v>
      </c>
      <c r="E36" s="42">
        <v>0</v>
      </c>
      <c r="F36" s="27" t="str">
        <f t="shared" si="0"/>
        <v>%</v>
      </c>
    </row>
    <row r="37" spans="2:6" x14ac:dyDescent="0.25">
      <c r="B37" s="20" t="s">
        <v>20</v>
      </c>
      <c r="C37" s="42">
        <v>15000000</v>
      </c>
      <c r="D37" s="42">
        <v>0</v>
      </c>
      <c r="E37" s="42">
        <v>0</v>
      </c>
      <c r="F37" s="27" t="str">
        <f t="shared" si="0"/>
        <v>%</v>
      </c>
    </row>
    <row r="38" spans="2:6" x14ac:dyDescent="0.25">
      <c r="B38" s="20" t="s">
        <v>21</v>
      </c>
      <c r="C38" s="42">
        <v>25000000</v>
      </c>
      <c r="D38" s="42">
        <v>0</v>
      </c>
      <c r="E38" s="42">
        <v>0</v>
      </c>
      <c r="F38" s="27" t="str">
        <f t="shared" si="0"/>
        <v>%</v>
      </c>
    </row>
    <row r="39" spans="2:6" x14ac:dyDescent="0.25">
      <c r="B39" s="20" t="s">
        <v>25</v>
      </c>
      <c r="C39" s="42">
        <v>10000000</v>
      </c>
      <c r="D39" s="42">
        <v>0</v>
      </c>
      <c r="E39" s="42">
        <v>0</v>
      </c>
      <c r="F39" s="27" t="str">
        <f t="shared" ref="F39" si="3">IF(E39=0,"%",E39/D39)</f>
        <v>%</v>
      </c>
    </row>
    <row r="40" spans="2:6" x14ac:dyDescent="0.25">
      <c r="B40" s="20" t="s">
        <v>26</v>
      </c>
      <c r="C40" s="42">
        <v>606892422</v>
      </c>
      <c r="D40" s="42">
        <v>606868123</v>
      </c>
      <c r="E40" s="42">
        <v>0</v>
      </c>
      <c r="F40" s="27" t="str">
        <f t="shared" si="0"/>
        <v>%</v>
      </c>
    </row>
    <row r="41" spans="2:6" x14ac:dyDescent="0.25">
      <c r="B41" s="2" t="s">
        <v>4</v>
      </c>
      <c r="C41" s="34">
        <f>+SUM(C42:C48)</f>
        <v>57797807</v>
      </c>
      <c r="D41" s="34">
        <f t="shared" ref="D41:E41" si="4">+SUM(D42:D48)</f>
        <v>69154308</v>
      </c>
      <c r="E41" s="34">
        <f t="shared" si="4"/>
        <v>13129393.77</v>
      </c>
      <c r="F41" s="44">
        <f t="shared" si="0"/>
        <v>0.18985648399518362</v>
      </c>
    </row>
    <row r="42" spans="2:6" x14ac:dyDescent="0.25">
      <c r="B42" s="19" t="s">
        <v>16</v>
      </c>
      <c r="C42" s="41">
        <v>15836813</v>
      </c>
      <c r="D42" s="41">
        <v>25842813</v>
      </c>
      <c r="E42" s="41">
        <v>6937313.3999999994</v>
      </c>
      <c r="F42" s="45">
        <f t="shared" si="0"/>
        <v>0.26844265753886776</v>
      </c>
    </row>
    <row r="43" spans="2:6" x14ac:dyDescent="0.25">
      <c r="B43" s="20" t="s">
        <v>17</v>
      </c>
      <c r="C43" s="42">
        <v>115000</v>
      </c>
      <c r="D43" s="42">
        <v>115000</v>
      </c>
      <c r="E43" s="42">
        <v>0</v>
      </c>
      <c r="F43" s="27" t="str">
        <f t="shared" si="0"/>
        <v>%</v>
      </c>
    </row>
    <row r="44" spans="2:6" x14ac:dyDescent="0.25">
      <c r="B44" s="20" t="s">
        <v>18</v>
      </c>
      <c r="C44" s="42">
        <v>0</v>
      </c>
      <c r="D44" s="42">
        <v>801554</v>
      </c>
      <c r="E44" s="42">
        <v>215647</v>
      </c>
      <c r="F44" s="27">
        <f t="shared" si="0"/>
        <v>0.26903614728390102</v>
      </c>
    </row>
    <row r="45" spans="2:6" x14ac:dyDescent="0.25">
      <c r="B45" s="20" t="s">
        <v>19</v>
      </c>
      <c r="C45" s="42">
        <v>0</v>
      </c>
      <c r="D45" s="42">
        <v>2581679</v>
      </c>
      <c r="E45" s="42">
        <v>302799</v>
      </c>
      <c r="F45" s="27">
        <f t="shared" si="0"/>
        <v>0.11728762561108488</v>
      </c>
    </row>
    <row r="46" spans="2:6" x14ac:dyDescent="0.25">
      <c r="B46" s="20" t="s">
        <v>21</v>
      </c>
      <c r="C46" s="42">
        <v>0</v>
      </c>
      <c r="D46" s="42">
        <v>2095000</v>
      </c>
      <c r="E46" s="42">
        <v>0</v>
      </c>
      <c r="F46" s="27" t="str">
        <f t="shared" si="0"/>
        <v>%</v>
      </c>
    </row>
    <row r="47" spans="2:6" x14ac:dyDescent="0.25">
      <c r="B47" s="20" t="s">
        <v>26</v>
      </c>
      <c r="C47" s="42">
        <v>31919685</v>
      </c>
      <c r="D47" s="42">
        <v>10157019</v>
      </c>
      <c r="E47" s="42">
        <v>2177004.1700000004</v>
      </c>
      <c r="F47" s="27">
        <f t="shared" si="0"/>
        <v>0.21433495103238465</v>
      </c>
    </row>
    <row r="48" spans="2:6" x14ac:dyDescent="0.25">
      <c r="B48" s="20" t="s">
        <v>27</v>
      </c>
      <c r="C48" s="42">
        <v>9926309</v>
      </c>
      <c r="D48" s="42">
        <v>27561243</v>
      </c>
      <c r="E48" s="42">
        <v>3496630.2</v>
      </c>
      <c r="F48" s="27">
        <f t="shared" si="0"/>
        <v>0.12686765252205789</v>
      </c>
    </row>
    <row r="49" spans="2:6" x14ac:dyDescent="0.25">
      <c r="B49" s="2" t="s">
        <v>5</v>
      </c>
      <c r="C49" s="34">
        <f>SUM(C50:C61)</f>
        <v>261143612</v>
      </c>
      <c r="D49" s="34">
        <f t="shared" ref="D49:E49" si="5">SUM(D50:D61)</f>
        <v>350740726</v>
      </c>
      <c r="E49" s="34">
        <f t="shared" si="5"/>
        <v>11188802.279999999</v>
      </c>
      <c r="F49" s="44">
        <f t="shared" si="0"/>
        <v>3.1900493585680721E-2</v>
      </c>
    </row>
    <row r="50" spans="2:6" x14ac:dyDescent="0.25">
      <c r="B50" s="19" t="s">
        <v>16</v>
      </c>
      <c r="C50" s="41">
        <v>25060000</v>
      </c>
      <c r="D50" s="41">
        <v>25111615</v>
      </c>
      <c r="E50" s="41">
        <v>0</v>
      </c>
      <c r="F50" s="45" t="str">
        <f t="shared" si="0"/>
        <v>%</v>
      </c>
    </row>
    <row r="51" spans="2:6" x14ac:dyDescent="0.25">
      <c r="B51" s="20" t="s">
        <v>17</v>
      </c>
      <c r="C51" s="42">
        <v>88341387</v>
      </c>
      <c r="D51" s="42">
        <v>101418103</v>
      </c>
      <c r="E51" s="42">
        <v>590340.65</v>
      </c>
      <c r="F51" s="27">
        <f t="shared" si="0"/>
        <v>5.820860699790451E-3</v>
      </c>
    </row>
    <row r="52" spans="2:6" x14ac:dyDescent="0.25">
      <c r="B52" s="20" t="s">
        <v>18</v>
      </c>
      <c r="C52" s="42">
        <v>25640000</v>
      </c>
      <c r="D52" s="42">
        <v>26805457</v>
      </c>
      <c r="E52" s="42">
        <v>0</v>
      </c>
      <c r="F52" s="27" t="str">
        <f t="shared" si="0"/>
        <v>%</v>
      </c>
    </row>
    <row r="53" spans="2:6" x14ac:dyDescent="0.25">
      <c r="B53" s="20" t="s">
        <v>19</v>
      </c>
      <c r="C53" s="42">
        <v>13528237</v>
      </c>
      <c r="D53" s="42">
        <v>25518463</v>
      </c>
      <c r="E53" s="42">
        <v>0</v>
      </c>
      <c r="F53" s="27" t="str">
        <f t="shared" si="0"/>
        <v>%</v>
      </c>
    </row>
    <row r="54" spans="2:6" x14ac:dyDescent="0.25">
      <c r="B54" s="20" t="s">
        <v>20</v>
      </c>
      <c r="C54" s="42">
        <v>0</v>
      </c>
      <c r="D54" s="42">
        <v>15906095</v>
      </c>
      <c r="E54" s="42">
        <v>0</v>
      </c>
      <c r="F54" s="27" t="str">
        <f t="shared" si="0"/>
        <v>%</v>
      </c>
    </row>
    <row r="55" spans="2:6" x14ac:dyDescent="0.25">
      <c r="B55" s="20" t="s">
        <v>21</v>
      </c>
      <c r="C55" s="42">
        <v>146416</v>
      </c>
      <c r="D55" s="42">
        <v>25847561</v>
      </c>
      <c r="E55" s="42">
        <v>0</v>
      </c>
      <c r="F55" s="27" t="str">
        <f t="shared" si="0"/>
        <v>%</v>
      </c>
    </row>
    <row r="56" spans="2:6" x14ac:dyDescent="0.25">
      <c r="B56" s="20" t="s">
        <v>22</v>
      </c>
      <c r="C56" s="42">
        <v>0</v>
      </c>
      <c r="D56" s="42">
        <v>1338733</v>
      </c>
      <c r="E56" s="42">
        <v>694285</v>
      </c>
      <c r="F56" s="27">
        <f t="shared" si="0"/>
        <v>0.5186134949986293</v>
      </c>
    </row>
    <row r="57" spans="2:6" x14ac:dyDescent="0.25">
      <c r="B57" s="20" t="s">
        <v>23</v>
      </c>
      <c r="C57" s="42">
        <v>0</v>
      </c>
      <c r="D57" s="42">
        <v>102200</v>
      </c>
      <c r="E57" s="42">
        <v>0</v>
      </c>
      <c r="F57" s="27" t="str">
        <f t="shared" si="0"/>
        <v>%</v>
      </c>
    </row>
    <row r="58" spans="2:6" x14ac:dyDescent="0.25">
      <c r="B58" s="20" t="s">
        <v>24</v>
      </c>
      <c r="C58" s="42">
        <v>0</v>
      </c>
      <c r="D58" s="42">
        <v>31636</v>
      </c>
      <c r="E58" s="42">
        <v>0</v>
      </c>
      <c r="F58" s="27" t="str">
        <f t="shared" si="0"/>
        <v>%</v>
      </c>
    </row>
    <row r="59" spans="2:6" x14ac:dyDescent="0.25">
      <c r="B59" s="20" t="s">
        <v>25</v>
      </c>
      <c r="C59" s="42">
        <v>0</v>
      </c>
      <c r="D59" s="42">
        <v>10000000</v>
      </c>
      <c r="E59" s="42">
        <v>0</v>
      </c>
      <c r="F59" s="27" t="str">
        <f t="shared" si="0"/>
        <v>%</v>
      </c>
    </row>
    <row r="60" spans="2:6" x14ac:dyDescent="0.25">
      <c r="B60" s="20" t="s">
        <v>26</v>
      </c>
      <c r="C60" s="42">
        <v>19979816</v>
      </c>
      <c r="D60" s="42">
        <v>25463782</v>
      </c>
      <c r="E60" s="42">
        <v>1004868.4500000001</v>
      </c>
      <c r="F60" s="27">
        <f t="shared" si="0"/>
        <v>3.946265523322498E-2</v>
      </c>
    </row>
    <row r="61" spans="2:6" x14ac:dyDescent="0.25">
      <c r="B61" s="20" t="s">
        <v>27</v>
      </c>
      <c r="C61" s="42">
        <v>88447756</v>
      </c>
      <c r="D61" s="42">
        <v>93197081</v>
      </c>
      <c r="E61" s="42">
        <v>8899308.1799999997</v>
      </c>
      <c r="F61" s="27">
        <f t="shared" si="0"/>
        <v>9.5489129965347308E-2</v>
      </c>
    </row>
    <row r="62" spans="2:6" x14ac:dyDescent="0.25">
      <c r="B62" s="4" t="s">
        <v>8</v>
      </c>
      <c r="C62" s="39">
        <f>+C49+C41+C35+C22+C19+C6</f>
        <v>7148137697</v>
      </c>
      <c r="D62" s="39">
        <f>+D49+D41+D35+D22+D19+D6</f>
        <v>7101797018</v>
      </c>
      <c r="E62" s="39">
        <f>+E49+E41+E35+E22+E19+E6</f>
        <v>561710783.58999956</v>
      </c>
      <c r="F62" s="47">
        <f t="shared" si="0"/>
        <v>7.9094176046753298E-2</v>
      </c>
    </row>
    <row r="63" spans="2:6" x14ac:dyDescent="0.25">
      <c r="B63" s="1" t="s">
        <v>33</v>
      </c>
      <c r="C63" s="25"/>
      <c r="D63" s="25"/>
      <c r="E63" s="25"/>
    </row>
    <row r="64" spans="2:6" x14ac:dyDescent="0.25">
      <c r="C64" s="25"/>
      <c r="D64" s="25"/>
      <c r="E64" s="25"/>
      <c r="F64" s="25"/>
    </row>
    <row r="65" spans="3:5" x14ac:dyDescent="0.25">
      <c r="C65" s="25"/>
      <c r="D65" s="25"/>
      <c r="E65" s="25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3"/>
  <sheetViews>
    <sheetView showGridLines="0" zoomScaleNormal="100" workbookViewId="0">
      <selection activeCell="F18" sqref="F18"/>
    </sheetView>
  </sheetViews>
  <sheetFormatPr baseColWidth="10" defaultRowHeight="15" x14ac:dyDescent="0.25"/>
  <cols>
    <col min="1" max="1" width="11.42578125" style="1"/>
    <col min="2" max="2" width="71.28515625" style="1" customWidth="1"/>
    <col min="3" max="4" width="13.85546875" style="1" bestFit="1" customWidth="1"/>
    <col min="5" max="5" width="12.42578125" style="1" customWidth="1"/>
    <col min="6" max="16384" width="11.42578125" style="1"/>
  </cols>
  <sheetData>
    <row r="2" spans="2:6" ht="43.5" customHeight="1" x14ac:dyDescent="0.25">
      <c r="B2" s="54" t="s">
        <v>29</v>
      </c>
      <c r="C2" s="54"/>
      <c r="D2" s="54"/>
      <c r="E2" s="54"/>
      <c r="F2" s="54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34</v>
      </c>
      <c r="F5" s="12" t="s">
        <v>10</v>
      </c>
    </row>
    <row r="6" spans="2:6" x14ac:dyDescent="0.25">
      <c r="B6" s="2" t="s">
        <v>0</v>
      </c>
      <c r="C6" s="34">
        <f>SUM(C7:C18)</f>
        <v>3101057284</v>
      </c>
      <c r="D6" s="34">
        <f>SUM(D7:D18)</f>
        <v>2704149530</v>
      </c>
      <c r="E6" s="34">
        <f>SUM(E7:E18)</f>
        <v>379495429.08999974</v>
      </c>
      <c r="F6" s="44">
        <f t="shared" ref="F6:F62" si="0">IF(E6=0,"%",E6/D6)</f>
        <v>0.14033818207161042</v>
      </c>
    </row>
    <row r="7" spans="2:6" x14ac:dyDescent="0.25">
      <c r="B7" s="13" t="s">
        <v>16</v>
      </c>
      <c r="C7" s="35">
        <v>108689727</v>
      </c>
      <c r="D7" s="35">
        <v>153037583</v>
      </c>
      <c r="E7" s="35">
        <v>27295806.069999985</v>
      </c>
      <c r="F7" s="48">
        <f t="shared" si="0"/>
        <v>0.17836014876162795</v>
      </c>
    </row>
    <row r="8" spans="2:6" x14ac:dyDescent="0.25">
      <c r="B8" s="15" t="s">
        <v>17</v>
      </c>
      <c r="C8" s="36">
        <v>205773537</v>
      </c>
      <c r="D8" s="36">
        <v>250405868</v>
      </c>
      <c r="E8" s="36">
        <v>45818873.16999995</v>
      </c>
      <c r="F8" s="28">
        <f t="shared" si="0"/>
        <v>0.18297843231852678</v>
      </c>
    </row>
    <row r="9" spans="2:6" x14ac:dyDescent="0.25">
      <c r="B9" s="15" t="s">
        <v>18</v>
      </c>
      <c r="C9" s="36">
        <v>53025968</v>
      </c>
      <c r="D9" s="36">
        <v>84704269</v>
      </c>
      <c r="E9" s="36">
        <v>10690186.720000004</v>
      </c>
      <c r="F9" s="28">
        <f t="shared" si="0"/>
        <v>0.12620599700825003</v>
      </c>
    </row>
    <row r="10" spans="2:6" x14ac:dyDescent="0.25">
      <c r="B10" s="15" t="s">
        <v>19</v>
      </c>
      <c r="C10" s="36">
        <v>14634106</v>
      </c>
      <c r="D10" s="36">
        <v>31967941</v>
      </c>
      <c r="E10" s="36">
        <v>3535668.2399999993</v>
      </c>
      <c r="F10" s="28">
        <f t="shared" si="0"/>
        <v>0.11060043685641184</v>
      </c>
    </row>
    <row r="11" spans="2:6" x14ac:dyDescent="0.25">
      <c r="B11" s="15" t="s">
        <v>20</v>
      </c>
      <c r="C11" s="36">
        <v>39213384</v>
      </c>
      <c r="D11" s="36">
        <v>80015538</v>
      </c>
      <c r="E11" s="36">
        <v>10523644.280000007</v>
      </c>
      <c r="F11" s="28">
        <f t="shared" si="0"/>
        <v>0.13152000902624697</v>
      </c>
    </row>
    <row r="12" spans="2:6" x14ac:dyDescent="0.25">
      <c r="B12" s="15" t="s">
        <v>21</v>
      </c>
      <c r="C12" s="36">
        <v>25187966</v>
      </c>
      <c r="D12" s="36">
        <v>40170708</v>
      </c>
      <c r="E12" s="36">
        <v>5294732.46</v>
      </c>
      <c r="F12" s="28">
        <f t="shared" si="0"/>
        <v>0.1318058038708205</v>
      </c>
    </row>
    <row r="13" spans="2:6" x14ac:dyDescent="0.25">
      <c r="B13" s="15" t="s">
        <v>22</v>
      </c>
      <c r="C13" s="36">
        <v>2776134</v>
      </c>
      <c r="D13" s="36">
        <v>6408542</v>
      </c>
      <c r="E13" s="36">
        <v>590073.28</v>
      </c>
      <c r="F13" s="28">
        <f t="shared" si="0"/>
        <v>9.2076057237356027E-2</v>
      </c>
    </row>
    <row r="14" spans="2:6" x14ac:dyDescent="0.25">
      <c r="B14" s="15" t="s">
        <v>23</v>
      </c>
      <c r="C14" s="36">
        <v>147266477</v>
      </c>
      <c r="D14" s="36">
        <v>164460738</v>
      </c>
      <c r="E14" s="36">
        <v>25994274.969999995</v>
      </c>
      <c r="F14" s="28">
        <f t="shared" si="0"/>
        <v>0.15805763300174414</v>
      </c>
    </row>
    <row r="15" spans="2:6" x14ac:dyDescent="0.25">
      <c r="B15" s="15" t="s">
        <v>24</v>
      </c>
      <c r="C15" s="36">
        <v>21388099</v>
      </c>
      <c r="D15" s="36">
        <v>24440889</v>
      </c>
      <c r="E15" s="36">
        <v>3591169.9499999993</v>
      </c>
      <c r="F15" s="28">
        <f t="shared" si="0"/>
        <v>0.14693286934039099</v>
      </c>
    </row>
    <row r="16" spans="2:6" x14ac:dyDescent="0.25">
      <c r="B16" s="15" t="s">
        <v>25</v>
      </c>
      <c r="C16" s="36">
        <v>17259058</v>
      </c>
      <c r="D16" s="36">
        <v>27236856</v>
      </c>
      <c r="E16" s="36">
        <v>3189407.58</v>
      </c>
      <c r="F16" s="28">
        <f t="shared" si="0"/>
        <v>0.11709896252342782</v>
      </c>
    </row>
    <row r="17" spans="2:6" x14ac:dyDescent="0.25">
      <c r="B17" s="15" t="s">
        <v>26</v>
      </c>
      <c r="C17" s="36">
        <v>1681576870</v>
      </c>
      <c r="D17" s="36">
        <v>1182539091</v>
      </c>
      <c r="E17" s="36">
        <v>119929554.91999991</v>
      </c>
      <c r="F17" s="28">
        <f t="shared" si="0"/>
        <v>0.10141698979150272</v>
      </c>
    </row>
    <row r="18" spans="2:6" x14ac:dyDescent="0.25">
      <c r="B18" s="15" t="s">
        <v>27</v>
      </c>
      <c r="C18" s="36">
        <v>784265958</v>
      </c>
      <c r="D18" s="36">
        <v>658761507</v>
      </c>
      <c r="E18" s="36">
        <v>123042037.44999985</v>
      </c>
      <c r="F18" s="28">
        <f t="shared" si="0"/>
        <v>0.18677781889584488</v>
      </c>
    </row>
    <row r="19" spans="2:6" x14ac:dyDescent="0.25">
      <c r="B19" s="2" t="s">
        <v>1</v>
      </c>
      <c r="C19" s="34">
        <f>SUM(C20:C21)</f>
        <v>181134837</v>
      </c>
      <c r="D19" s="34">
        <f>SUM(D20:D21)</f>
        <v>183163528</v>
      </c>
      <c r="E19" s="34">
        <f>SUM(E20:E21)</f>
        <v>30648680.410000008</v>
      </c>
      <c r="F19" s="44">
        <f t="shared" si="0"/>
        <v>0.16732960292182189</v>
      </c>
    </row>
    <row r="20" spans="2:6" x14ac:dyDescent="0.25">
      <c r="B20" s="15" t="s">
        <v>26</v>
      </c>
      <c r="C20" s="36">
        <v>6547549</v>
      </c>
      <c r="D20" s="36">
        <v>5200466</v>
      </c>
      <c r="E20" s="36">
        <v>442127.49000000005</v>
      </c>
      <c r="F20" s="28">
        <f t="shared" si="0"/>
        <v>8.501689848563572E-2</v>
      </c>
    </row>
    <row r="21" spans="2:6" x14ac:dyDescent="0.25">
      <c r="B21" s="15" t="s">
        <v>27</v>
      </c>
      <c r="C21" s="36">
        <v>174587288</v>
      </c>
      <c r="D21" s="36">
        <v>177963062</v>
      </c>
      <c r="E21" s="36">
        <v>30206552.920000009</v>
      </c>
      <c r="F21" s="28">
        <f t="shared" si="0"/>
        <v>0.16973495837018138</v>
      </c>
    </row>
    <row r="22" spans="2:6" x14ac:dyDescent="0.25">
      <c r="B22" s="2" t="s">
        <v>2</v>
      </c>
      <c r="C22" s="34">
        <f>SUM(C23:C34)</f>
        <v>2619996950</v>
      </c>
      <c r="D22" s="34">
        <f t="shared" ref="D22:E22" si="1">SUM(D23:D34)</f>
        <v>2581249492</v>
      </c>
      <c r="E22" s="34">
        <f t="shared" si="1"/>
        <v>116222309.12999997</v>
      </c>
      <c r="F22" s="44">
        <f t="shared" si="0"/>
        <v>4.5025600775982631E-2</v>
      </c>
    </row>
    <row r="23" spans="2:6" x14ac:dyDescent="0.25">
      <c r="B23" s="13" t="s">
        <v>16</v>
      </c>
      <c r="C23" s="35">
        <v>352358658</v>
      </c>
      <c r="D23" s="35">
        <v>356062144</v>
      </c>
      <c r="E23" s="35">
        <v>7652826.3300000001</v>
      </c>
      <c r="F23" s="48">
        <f t="shared" si="0"/>
        <v>2.1492951325934834E-2</v>
      </c>
    </row>
    <row r="24" spans="2:6" x14ac:dyDescent="0.25">
      <c r="B24" s="15" t="s">
        <v>17</v>
      </c>
      <c r="C24" s="36">
        <v>140453399</v>
      </c>
      <c r="D24" s="36">
        <v>143463829</v>
      </c>
      <c r="E24" s="36">
        <v>8922871.1299999971</v>
      </c>
      <c r="F24" s="28">
        <f t="shared" si="0"/>
        <v>6.2195963903904986E-2</v>
      </c>
    </row>
    <row r="25" spans="2:6" x14ac:dyDescent="0.25">
      <c r="B25" s="15" t="s">
        <v>18</v>
      </c>
      <c r="C25" s="36">
        <v>184998409</v>
      </c>
      <c r="D25" s="36">
        <v>188578475</v>
      </c>
      <c r="E25" s="36">
        <v>2325441.5100000012</v>
      </c>
      <c r="F25" s="28">
        <f t="shared" si="0"/>
        <v>1.2331426001827628E-2</v>
      </c>
    </row>
    <row r="26" spans="2:6" x14ac:dyDescent="0.25">
      <c r="B26" s="15" t="s">
        <v>19</v>
      </c>
      <c r="C26" s="36">
        <v>116144087</v>
      </c>
      <c r="D26" s="36">
        <v>106421006</v>
      </c>
      <c r="E26" s="36">
        <v>1317101.9799999997</v>
      </c>
      <c r="F26" s="28">
        <f t="shared" si="0"/>
        <v>1.2376334611984402E-2</v>
      </c>
    </row>
    <row r="27" spans="2:6" x14ac:dyDescent="0.25">
      <c r="B27" s="15" t="s">
        <v>20</v>
      </c>
      <c r="C27" s="36">
        <v>63467827</v>
      </c>
      <c r="D27" s="36">
        <v>66264057</v>
      </c>
      <c r="E27" s="36">
        <v>2503328.5100000007</v>
      </c>
      <c r="F27" s="28">
        <f t="shared" si="0"/>
        <v>3.77780749222765E-2</v>
      </c>
    </row>
    <row r="28" spans="2:6" x14ac:dyDescent="0.25">
      <c r="B28" s="15" t="s">
        <v>21</v>
      </c>
      <c r="C28" s="36">
        <v>187210176</v>
      </c>
      <c r="D28" s="36">
        <v>186569324</v>
      </c>
      <c r="E28" s="36">
        <v>1606206.5899999994</v>
      </c>
      <c r="F28" s="28">
        <f t="shared" si="0"/>
        <v>8.60916765716533E-3</v>
      </c>
    </row>
    <row r="29" spans="2:6" x14ac:dyDescent="0.25">
      <c r="B29" s="15" t="s">
        <v>22</v>
      </c>
      <c r="C29" s="36">
        <v>25797733</v>
      </c>
      <c r="D29" s="36">
        <v>30157693</v>
      </c>
      <c r="E29" s="36">
        <v>2032965.8500000003</v>
      </c>
      <c r="F29" s="28">
        <f t="shared" si="0"/>
        <v>6.7411185928578837E-2</v>
      </c>
    </row>
    <row r="30" spans="2:6" x14ac:dyDescent="0.25">
      <c r="B30" s="15" t="s">
        <v>23</v>
      </c>
      <c r="C30" s="36">
        <v>55569726</v>
      </c>
      <c r="D30" s="36">
        <v>59149424</v>
      </c>
      <c r="E30" s="36">
        <v>5389173.3500000006</v>
      </c>
      <c r="F30" s="28">
        <f t="shared" si="0"/>
        <v>9.1111172105412225E-2</v>
      </c>
    </row>
    <row r="31" spans="2:6" x14ac:dyDescent="0.25">
      <c r="B31" s="15" t="s">
        <v>24</v>
      </c>
      <c r="C31" s="36">
        <v>16421287</v>
      </c>
      <c r="D31" s="36">
        <v>16824961</v>
      </c>
      <c r="E31" s="36">
        <v>1453760.0600000005</v>
      </c>
      <c r="F31" s="28">
        <f t="shared" si="0"/>
        <v>8.6404958680141988E-2</v>
      </c>
    </row>
    <row r="32" spans="2:6" x14ac:dyDescent="0.25">
      <c r="B32" s="15" t="s">
        <v>25</v>
      </c>
      <c r="C32" s="36">
        <v>59201092</v>
      </c>
      <c r="D32" s="36">
        <v>64395348</v>
      </c>
      <c r="E32" s="36">
        <v>1658496.2700000003</v>
      </c>
      <c r="F32" s="28">
        <f t="shared" si="0"/>
        <v>2.5754908102989058E-2</v>
      </c>
    </row>
    <row r="33" spans="2:6" x14ac:dyDescent="0.25">
      <c r="B33" s="15" t="s">
        <v>26</v>
      </c>
      <c r="C33" s="36">
        <v>347384897</v>
      </c>
      <c r="D33" s="36">
        <v>367328331</v>
      </c>
      <c r="E33" s="36">
        <v>40706577.389999971</v>
      </c>
      <c r="F33" s="28">
        <f t="shared" si="0"/>
        <v>0.11081796299017287</v>
      </c>
    </row>
    <row r="34" spans="2:6" x14ac:dyDescent="0.25">
      <c r="B34" s="16" t="s">
        <v>27</v>
      </c>
      <c r="C34" s="37">
        <v>1070989659</v>
      </c>
      <c r="D34" s="37">
        <v>996034900</v>
      </c>
      <c r="E34" s="37">
        <v>40653560.159999996</v>
      </c>
      <c r="F34" s="49">
        <f t="shared" si="0"/>
        <v>4.0815397291801718E-2</v>
      </c>
    </row>
    <row r="35" spans="2:6" x14ac:dyDescent="0.25">
      <c r="B35" s="2" t="s">
        <v>3</v>
      </c>
      <c r="C35" s="34">
        <f>SUM(C36:C40)</f>
        <v>668364185</v>
      </c>
      <c r="D35" s="34">
        <f t="shared" ref="D35:E35" si="2">SUM(D36:D40)</f>
        <v>606868123</v>
      </c>
      <c r="E35" s="34">
        <f t="shared" si="2"/>
        <v>0</v>
      </c>
      <c r="F35" s="44" t="str">
        <f t="shared" si="0"/>
        <v>%</v>
      </c>
    </row>
    <row r="36" spans="2:6" x14ac:dyDescent="0.25">
      <c r="B36" s="15" t="s">
        <v>19</v>
      </c>
      <c r="C36" s="36">
        <v>11471763</v>
      </c>
      <c r="D36" s="36">
        <v>0</v>
      </c>
      <c r="E36" s="36">
        <v>0</v>
      </c>
      <c r="F36" s="28" t="str">
        <f t="shared" si="0"/>
        <v>%</v>
      </c>
    </row>
    <row r="37" spans="2:6" x14ac:dyDescent="0.25">
      <c r="B37" s="15" t="s">
        <v>20</v>
      </c>
      <c r="C37" s="36">
        <v>15000000</v>
      </c>
      <c r="D37" s="36">
        <v>0</v>
      </c>
      <c r="E37" s="36">
        <v>0</v>
      </c>
      <c r="F37" s="28" t="str">
        <f t="shared" si="0"/>
        <v>%</v>
      </c>
    </row>
    <row r="38" spans="2:6" x14ac:dyDescent="0.25">
      <c r="B38" s="15" t="s">
        <v>21</v>
      </c>
      <c r="C38" s="36">
        <v>25000000</v>
      </c>
      <c r="D38" s="36">
        <v>0</v>
      </c>
      <c r="E38" s="36">
        <v>0</v>
      </c>
      <c r="F38" s="28" t="str">
        <f t="shared" si="0"/>
        <v>%</v>
      </c>
    </row>
    <row r="39" spans="2:6" x14ac:dyDescent="0.25">
      <c r="B39" s="15" t="s">
        <v>25</v>
      </c>
      <c r="C39" s="36">
        <v>10000000</v>
      </c>
      <c r="D39" s="36">
        <v>0</v>
      </c>
      <c r="E39" s="36">
        <v>0</v>
      </c>
      <c r="F39" s="28" t="str">
        <f t="shared" si="0"/>
        <v>%</v>
      </c>
    </row>
    <row r="40" spans="2:6" x14ac:dyDescent="0.25">
      <c r="B40" s="15" t="s">
        <v>26</v>
      </c>
      <c r="C40" s="36">
        <v>606892422</v>
      </c>
      <c r="D40" s="36">
        <v>606868123</v>
      </c>
      <c r="E40" s="36">
        <v>0</v>
      </c>
      <c r="F40" s="28" t="str">
        <f t="shared" si="0"/>
        <v>%</v>
      </c>
    </row>
    <row r="41" spans="2:6" x14ac:dyDescent="0.25">
      <c r="B41" s="2" t="s">
        <v>4</v>
      </c>
      <c r="C41" s="34">
        <f>+SUM(C42:C48)</f>
        <v>54106220</v>
      </c>
      <c r="D41" s="34">
        <f t="shared" ref="D41:E41" si="3">+SUM(D42:D48)</f>
        <v>66514479</v>
      </c>
      <c r="E41" s="34">
        <f t="shared" si="3"/>
        <v>12943652.109999999</v>
      </c>
      <c r="F41" s="44">
        <f t="shared" si="0"/>
        <v>0.19459901520088579</v>
      </c>
    </row>
    <row r="42" spans="2:6" x14ac:dyDescent="0.25">
      <c r="B42" s="13" t="s">
        <v>16</v>
      </c>
      <c r="C42" s="35">
        <v>15836813</v>
      </c>
      <c r="D42" s="35">
        <v>25842813</v>
      </c>
      <c r="E42" s="35">
        <v>6937313.3999999994</v>
      </c>
      <c r="F42" s="48">
        <f t="shared" si="0"/>
        <v>0.26844265753886776</v>
      </c>
    </row>
    <row r="43" spans="2:6" x14ac:dyDescent="0.25">
      <c r="B43" s="15" t="s">
        <v>17</v>
      </c>
      <c r="C43" s="36">
        <v>115000</v>
      </c>
      <c r="D43" s="36">
        <v>115000</v>
      </c>
      <c r="E43" s="36">
        <v>0</v>
      </c>
      <c r="F43" s="28" t="str">
        <f t="shared" si="0"/>
        <v>%</v>
      </c>
    </row>
    <row r="44" spans="2:6" x14ac:dyDescent="0.25">
      <c r="B44" s="15" t="s">
        <v>18</v>
      </c>
      <c r="C44" s="36">
        <v>0</v>
      </c>
      <c r="D44" s="36">
        <v>801554</v>
      </c>
      <c r="E44" s="36">
        <v>215647</v>
      </c>
      <c r="F44" s="28">
        <f t="shared" si="0"/>
        <v>0.26903614728390102</v>
      </c>
    </row>
    <row r="45" spans="2:6" x14ac:dyDescent="0.25">
      <c r="B45" s="15" t="s">
        <v>19</v>
      </c>
      <c r="C45" s="36">
        <v>0</v>
      </c>
      <c r="D45" s="36">
        <v>2581679</v>
      </c>
      <c r="E45" s="36">
        <v>302799</v>
      </c>
      <c r="F45" s="28">
        <f t="shared" si="0"/>
        <v>0.11728762561108488</v>
      </c>
    </row>
    <row r="46" spans="2:6" x14ac:dyDescent="0.25">
      <c r="B46" s="15" t="s">
        <v>21</v>
      </c>
      <c r="C46" s="36">
        <v>0</v>
      </c>
      <c r="D46" s="36">
        <v>2095000</v>
      </c>
      <c r="E46" s="36">
        <v>0</v>
      </c>
      <c r="F46" s="28" t="str">
        <f t="shared" si="0"/>
        <v>%</v>
      </c>
    </row>
    <row r="47" spans="2:6" x14ac:dyDescent="0.25">
      <c r="B47" s="15" t="s">
        <v>26</v>
      </c>
      <c r="C47" s="36">
        <v>28569220</v>
      </c>
      <c r="D47" s="36">
        <v>7958312</v>
      </c>
      <c r="E47" s="36">
        <v>1991262.5100000002</v>
      </c>
      <c r="F47" s="28">
        <f t="shared" si="0"/>
        <v>0.25021166674541034</v>
      </c>
    </row>
    <row r="48" spans="2:6" x14ac:dyDescent="0.25">
      <c r="B48" s="15" t="s">
        <v>27</v>
      </c>
      <c r="C48" s="36">
        <v>9585187</v>
      </c>
      <c r="D48" s="36">
        <v>27120121</v>
      </c>
      <c r="E48" s="36">
        <v>3496630.2</v>
      </c>
      <c r="F48" s="28">
        <f t="shared" si="0"/>
        <v>0.12893121678918765</v>
      </c>
    </row>
    <row r="49" spans="2:6" x14ac:dyDescent="0.25">
      <c r="B49" s="2" t="s">
        <v>5</v>
      </c>
      <c r="C49" s="34">
        <f>+SUM(C50:C61)</f>
        <v>258099871</v>
      </c>
      <c r="D49" s="34">
        <f t="shared" ref="D49:E49" si="4">+SUM(D50:D61)</f>
        <v>336011346</v>
      </c>
      <c r="E49" s="34">
        <f t="shared" si="4"/>
        <v>11145281.279999999</v>
      </c>
      <c r="F49" s="44">
        <f t="shared" si="0"/>
        <v>3.3169359941791966E-2</v>
      </c>
    </row>
    <row r="50" spans="2:6" x14ac:dyDescent="0.25">
      <c r="B50" s="13" t="s">
        <v>16</v>
      </c>
      <c r="C50" s="35">
        <v>25060000</v>
      </c>
      <c r="D50" s="35">
        <v>25088500</v>
      </c>
      <c r="E50" s="35">
        <v>0</v>
      </c>
      <c r="F50" s="48" t="str">
        <f t="shared" si="0"/>
        <v>%</v>
      </c>
    </row>
    <row r="51" spans="2:6" x14ac:dyDescent="0.25">
      <c r="B51" s="15" t="s">
        <v>17</v>
      </c>
      <c r="C51" s="36">
        <v>88341387</v>
      </c>
      <c r="D51" s="36">
        <v>100156103</v>
      </c>
      <c r="E51" s="36">
        <v>590340.65</v>
      </c>
      <c r="F51" s="28">
        <f t="shared" si="0"/>
        <v>5.8942054684376051E-3</v>
      </c>
    </row>
    <row r="52" spans="2:6" x14ac:dyDescent="0.25">
      <c r="B52" s="15" t="s">
        <v>18</v>
      </c>
      <c r="C52" s="36">
        <v>25640000</v>
      </c>
      <c r="D52" s="36">
        <v>26802171</v>
      </c>
      <c r="E52" s="36">
        <v>0</v>
      </c>
      <c r="F52" s="28" t="str">
        <f t="shared" si="0"/>
        <v>%</v>
      </c>
    </row>
    <row r="53" spans="2:6" x14ac:dyDescent="0.25">
      <c r="B53" s="15" t="s">
        <v>19</v>
      </c>
      <c r="C53" s="36">
        <v>13528237</v>
      </c>
      <c r="D53" s="36">
        <v>25518463</v>
      </c>
      <c r="E53" s="36">
        <v>0</v>
      </c>
      <c r="F53" s="28" t="str">
        <f t="shared" si="0"/>
        <v>%</v>
      </c>
    </row>
    <row r="54" spans="2:6" x14ac:dyDescent="0.25">
      <c r="B54" s="15" t="s">
        <v>20</v>
      </c>
      <c r="C54" s="36">
        <v>0</v>
      </c>
      <c r="D54" s="36">
        <v>15649595</v>
      </c>
      <c r="E54" s="36">
        <v>0</v>
      </c>
      <c r="F54" s="28" t="str">
        <f t="shared" si="0"/>
        <v>%</v>
      </c>
    </row>
    <row r="55" spans="2:6" x14ac:dyDescent="0.25">
      <c r="B55" s="15" t="s">
        <v>21</v>
      </c>
      <c r="C55" s="36">
        <v>146416</v>
      </c>
      <c r="D55" s="36">
        <v>25847561</v>
      </c>
      <c r="E55" s="36">
        <v>0</v>
      </c>
      <c r="F55" s="28" t="str">
        <f t="shared" si="0"/>
        <v>%</v>
      </c>
    </row>
    <row r="56" spans="2:6" x14ac:dyDescent="0.25">
      <c r="B56" s="15" t="s">
        <v>22</v>
      </c>
      <c r="C56" s="36">
        <v>0</v>
      </c>
      <c r="D56" s="36">
        <v>1338733</v>
      </c>
      <c r="E56" s="36">
        <v>694285</v>
      </c>
      <c r="F56" s="28">
        <f t="shared" si="0"/>
        <v>0.5186134949986293</v>
      </c>
    </row>
    <row r="57" spans="2:6" x14ac:dyDescent="0.25">
      <c r="B57" s="15" t="s">
        <v>23</v>
      </c>
      <c r="C57" s="36">
        <v>0</v>
      </c>
      <c r="D57" s="36">
        <v>102200</v>
      </c>
      <c r="E57" s="36">
        <v>0</v>
      </c>
      <c r="F57" s="28" t="str">
        <f t="shared" si="0"/>
        <v>%</v>
      </c>
    </row>
    <row r="58" spans="2:6" x14ac:dyDescent="0.25">
      <c r="B58" s="15" t="s">
        <v>24</v>
      </c>
      <c r="C58" s="36">
        <v>0</v>
      </c>
      <c r="D58" s="36">
        <v>31636</v>
      </c>
      <c r="E58" s="36">
        <v>0</v>
      </c>
      <c r="F58" s="28" t="str">
        <f t="shared" si="0"/>
        <v>%</v>
      </c>
    </row>
    <row r="59" spans="2:6" x14ac:dyDescent="0.25">
      <c r="B59" s="15" t="s">
        <v>25</v>
      </c>
      <c r="C59" s="36">
        <v>0</v>
      </c>
      <c r="D59" s="36">
        <v>10000000</v>
      </c>
      <c r="E59" s="36">
        <v>0</v>
      </c>
      <c r="F59" s="28" t="str">
        <f t="shared" si="0"/>
        <v>%</v>
      </c>
    </row>
    <row r="60" spans="2:6" x14ac:dyDescent="0.25">
      <c r="B60" s="15" t="s">
        <v>26</v>
      </c>
      <c r="C60" s="36">
        <v>18932075</v>
      </c>
      <c r="D60" s="36">
        <v>24284207</v>
      </c>
      <c r="E60" s="36">
        <v>990612.45000000007</v>
      </c>
      <c r="F60" s="28">
        <f t="shared" si="0"/>
        <v>4.0792456183559964E-2</v>
      </c>
    </row>
    <row r="61" spans="2:6" x14ac:dyDescent="0.25">
      <c r="B61" s="15" t="s">
        <v>27</v>
      </c>
      <c r="C61" s="36">
        <v>86451756</v>
      </c>
      <c r="D61" s="36">
        <v>81192177</v>
      </c>
      <c r="E61" s="36">
        <v>8870043.1799999997</v>
      </c>
      <c r="F61" s="28">
        <f t="shared" si="0"/>
        <v>0.10924751013881547</v>
      </c>
    </row>
    <row r="62" spans="2:6" x14ac:dyDescent="0.25">
      <c r="B62" s="4" t="s">
        <v>8</v>
      </c>
      <c r="C62" s="39">
        <f>+C49+C41+C35+C22+C19+C6</f>
        <v>6882759347</v>
      </c>
      <c r="D62" s="39">
        <f>+D49+D41+D35+D22+D19+D6</f>
        <v>6477956498</v>
      </c>
      <c r="E62" s="39">
        <f>+E49+E41+E35+E22+E19+E6</f>
        <v>550455352.01999974</v>
      </c>
      <c r="F62" s="47">
        <f t="shared" si="0"/>
        <v>8.4973610457240181E-2</v>
      </c>
    </row>
    <row r="63" spans="2:6" x14ac:dyDescent="0.25">
      <c r="B63" s="1" t="s">
        <v>33</v>
      </c>
      <c r="C63" s="11"/>
      <c r="D63" s="11"/>
      <c r="E63" s="11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showGridLines="0" zoomScaleNormal="100" workbookViewId="0">
      <selection activeCell="F18" sqref="F18"/>
    </sheetView>
  </sheetViews>
  <sheetFormatPr baseColWidth="10" defaultRowHeight="15" x14ac:dyDescent="0.25"/>
  <cols>
    <col min="2" max="2" width="71.5703125" customWidth="1"/>
    <col min="3" max="4" width="12.28515625" bestFit="1" customWidth="1"/>
    <col min="5" max="5" width="12.42578125" customWidth="1"/>
  </cols>
  <sheetData>
    <row r="2" spans="2:6" ht="52.5" customHeight="1" x14ac:dyDescent="0.25">
      <c r="B2" s="54" t="s">
        <v>30</v>
      </c>
      <c r="C2" s="54"/>
      <c r="D2" s="54"/>
      <c r="E2" s="54"/>
      <c r="F2" s="54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34</v>
      </c>
      <c r="F5" s="12" t="s">
        <v>10</v>
      </c>
    </row>
    <row r="6" spans="2:6" x14ac:dyDescent="0.25">
      <c r="B6" s="2" t="s">
        <v>0</v>
      </c>
      <c r="C6" s="34">
        <f>SUM(C7:C9)</f>
        <v>1859589</v>
      </c>
      <c r="D6" s="34">
        <f t="shared" ref="D6:E6" si="0">SUM(D7:D9)</f>
        <v>1859589</v>
      </c>
      <c r="E6" s="34">
        <f t="shared" si="0"/>
        <v>36240</v>
      </c>
      <c r="F6" s="44">
        <f t="shared" ref="F6:F31" si="1">IF(E6=0,"%",E6/D6)</f>
        <v>1.948817722625806E-2</v>
      </c>
    </row>
    <row r="7" spans="2:6" x14ac:dyDescent="0.25">
      <c r="B7" s="15" t="s">
        <v>17</v>
      </c>
      <c r="C7" s="36">
        <v>212597</v>
      </c>
      <c r="D7" s="36">
        <v>212597</v>
      </c>
      <c r="E7" s="36">
        <v>0</v>
      </c>
      <c r="F7" s="50" t="str">
        <f t="shared" si="1"/>
        <v>%</v>
      </c>
    </row>
    <row r="8" spans="2:6" x14ac:dyDescent="0.25">
      <c r="B8" s="15" t="s">
        <v>23</v>
      </c>
      <c r="C8" s="36">
        <v>650000</v>
      </c>
      <c r="D8" s="36">
        <v>650000</v>
      </c>
      <c r="E8" s="36">
        <v>18354</v>
      </c>
      <c r="F8" s="50">
        <f t="shared" si="1"/>
        <v>2.8236923076923076E-2</v>
      </c>
    </row>
    <row r="9" spans="2:6" x14ac:dyDescent="0.25">
      <c r="B9" s="15" t="s">
        <v>27</v>
      </c>
      <c r="C9" s="36">
        <v>996992</v>
      </c>
      <c r="D9" s="36">
        <v>996992</v>
      </c>
      <c r="E9" s="36">
        <v>17886</v>
      </c>
      <c r="F9" s="50">
        <f t="shared" si="1"/>
        <v>1.7939963409937091E-2</v>
      </c>
    </row>
    <row r="10" spans="2:6" x14ac:dyDescent="0.25">
      <c r="B10" s="2" t="s">
        <v>1</v>
      </c>
      <c r="C10" s="34">
        <f>SUM(C11:C11)</f>
        <v>867000</v>
      </c>
      <c r="D10" s="34">
        <f>SUM(D11:D11)</f>
        <v>867000</v>
      </c>
      <c r="E10" s="34">
        <f>SUM(E11:E11)</f>
        <v>0</v>
      </c>
      <c r="F10" s="44" t="str">
        <f t="shared" si="1"/>
        <v>%</v>
      </c>
    </row>
    <row r="11" spans="2:6" x14ac:dyDescent="0.25">
      <c r="B11" s="26" t="s">
        <v>27</v>
      </c>
      <c r="C11" s="35">
        <v>867000</v>
      </c>
      <c r="D11" s="35">
        <v>867000</v>
      </c>
      <c r="E11" s="35">
        <v>0</v>
      </c>
      <c r="F11" s="29" t="str">
        <f t="shared" si="1"/>
        <v>%</v>
      </c>
    </row>
    <row r="12" spans="2:6" x14ac:dyDescent="0.25">
      <c r="B12" s="2" t="s">
        <v>2</v>
      </c>
      <c r="C12" s="34">
        <f>+SUM(C13:C24)</f>
        <v>255916433</v>
      </c>
      <c r="D12" s="34">
        <f>+SUM(D13:D24)</f>
        <v>255464639</v>
      </c>
      <c r="E12" s="34">
        <f>+SUM(E13:E24)</f>
        <v>8540469.8000000007</v>
      </c>
      <c r="F12" s="44">
        <f t="shared" si="1"/>
        <v>3.3431123123071449E-2</v>
      </c>
    </row>
    <row r="13" spans="2:6" x14ac:dyDescent="0.25">
      <c r="B13" s="13" t="s">
        <v>16</v>
      </c>
      <c r="C13" s="35">
        <v>495238</v>
      </c>
      <c r="D13" s="35">
        <v>935398</v>
      </c>
      <c r="E13" s="35">
        <v>46722.5</v>
      </c>
      <c r="F13" s="29">
        <f t="shared" si="1"/>
        <v>4.9949326382994194E-2</v>
      </c>
    </row>
    <row r="14" spans="2:6" x14ac:dyDescent="0.25">
      <c r="B14" s="15" t="s">
        <v>17</v>
      </c>
      <c r="C14" s="36">
        <v>5794291</v>
      </c>
      <c r="D14" s="36">
        <v>6125592</v>
      </c>
      <c r="E14" s="36">
        <v>27554</v>
      </c>
      <c r="F14" s="50">
        <f t="shared" si="1"/>
        <v>4.4981774822743662E-3</v>
      </c>
    </row>
    <row r="15" spans="2:6" x14ac:dyDescent="0.25">
      <c r="B15" s="15" t="s">
        <v>18</v>
      </c>
      <c r="C15" s="36">
        <v>4893863</v>
      </c>
      <c r="D15" s="36">
        <v>4893863</v>
      </c>
      <c r="E15" s="36">
        <v>0</v>
      </c>
      <c r="F15" s="50" t="str">
        <f t="shared" si="1"/>
        <v>%</v>
      </c>
    </row>
    <row r="16" spans="2:6" x14ac:dyDescent="0.25">
      <c r="B16" s="15" t="s">
        <v>19</v>
      </c>
      <c r="C16" s="36">
        <v>73046</v>
      </c>
      <c r="D16" s="36">
        <v>73046</v>
      </c>
      <c r="E16" s="36">
        <v>0</v>
      </c>
      <c r="F16" s="50" t="str">
        <f t="shared" si="1"/>
        <v>%</v>
      </c>
    </row>
    <row r="17" spans="2:6" x14ac:dyDescent="0.25">
      <c r="B17" s="15" t="s">
        <v>20</v>
      </c>
      <c r="C17" s="36">
        <v>936500</v>
      </c>
      <c r="D17" s="36">
        <v>936500</v>
      </c>
      <c r="E17" s="36">
        <v>0</v>
      </c>
      <c r="F17" s="50" t="str">
        <f t="shared" si="1"/>
        <v>%</v>
      </c>
    </row>
    <row r="18" spans="2:6" x14ac:dyDescent="0.25">
      <c r="B18" s="15" t="s">
        <v>21</v>
      </c>
      <c r="C18" s="36">
        <v>127610</v>
      </c>
      <c r="D18" s="36">
        <v>127610</v>
      </c>
      <c r="E18" s="36">
        <v>0</v>
      </c>
      <c r="F18" s="50" t="str">
        <f t="shared" si="1"/>
        <v>%</v>
      </c>
    </row>
    <row r="19" spans="2:6" x14ac:dyDescent="0.25">
      <c r="B19" s="15" t="s">
        <v>22</v>
      </c>
      <c r="C19" s="36">
        <v>402081</v>
      </c>
      <c r="D19" s="36">
        <v>402081</v>
      </c>
      <c r="E19" s="36">
        <v>0</v>
      </c>
      <c r="F19" s="50" t="str">
        <f t="shared" si="1"/>
        <v>%</v>
      </c>
    </row>
    <row r="20" spans="2:6" x14ac:dyDescent="0.25">
      <c r="B20" s="15" t="s">
        <v>23</v>
      </c>
      <c r="C20" s="36">
        <v>411623</v>
      </c>
      <c r="D20" s="36">
        <v>411623</v>
      </c>
      <c r="E20" s="36">
        <v>0</v>
      </c>
      <c r="F20" s="50" t="str">
        <f t="shared" si="1"/>
        <v>%</v>
      </c>
    </row>
    <row r="21" spans="2:6" x14ac:dyDescent="0.25">
      <c r="B21" s="15" t="s">
        <v>24</v>
      </c>
      <c r="C21" s="36">
        <v>162022</v>
      </c>
      <c r="D21" s="36">
        <v>162022</v>
      </c>
      <c r="E21" s="36">
        <v>0</v>
      </c>
      <c r="F21" s="50" t="str">
        <f t="shared" si="1"/>
        <v>%</v>
      </c>
    </row>
    <row r="22" spans="2:6" x14ac:dyDescent="0.25">
      <c r="B22" s="15" t="s">
        <v>25</v>
      </c>
      <c r="C22" s="36">
        <v>168429</v>
      </c>
      <c r="D22" s="36">
        <v>168429</v>
      </c>
      <c r="E22" s="36">
        <v>0</v>
      </c>
      <c r="F22" s="50" t="str">
        <f t="shared" si="1"/>
        <v>%</v>
      </c>
    </row>
    <row r="23" spans="2:6" x14ac:dyDescent="0.25">
      <c r="B23" s="15" t="s">
        <v>26</v>
      </c>
      <c r="C23" s="36">
        <v>73402843</v>
      </c>
      <c r="D23" s="36">
        <v>92822793</v>
      </c>
      <c r="E23" s="36">
        <v>3199753.0699999994</v>
      </c>
      <c r="F23" s="50">
        <f t="shared" si="1"/>
        <v>3.4471631014162646E-2</v>
      </c>
    </row>
    <row r="24" spans="2:6" x14ac:dyDescent="0.25">
      <c r="B24" s="15" t="s">
        <v>27</v>
      </c>
      <c r="C24" s="36">
        <v>169048887</v>
      </c>
      <c r="D24" s="36">
        <v>148405682</v>
      </c>
      <c r="E24" s="36">
        <v>5266440.2300000014</v>
      </c>
      <c r="F24" s="50">
        <f t="shared" si="1"/>
        <v>3.5486782979104542E-2</v>
      </c>
    </row>
    <row r="25" spans="2:6" x14ac:dyDescent="0.25">
      <c r="B25" s="2" t="s">
        <v>4</v>
      </c>
      <c r="C25" s="34">
        <f>+SUM(C26:C27)</f>
        <v>3691587</v>
      </c>
      <c r="D25" s="34">
        <f>+SUM(D26:D27)</f>
        <v>2559829</v>
      </c>
      <c r="E25" s="34">
        <f>+SUM(E26:E27)</f>
        <v>185741.65999999997</v>
      </c>
      <c r="F25" s="44">
        <f t="shared" si="1"/>
        <v>7.2560182730955852E-2</v>
      </c>
    </row>
    <row r="26" spans="2:6" x14ac:dyDescent="0.25">
      <c r="B26" s="13" t="s">
        <v>26</v>
      </c>
      <c r="C26" s="35">
        <v>3350465</v>
      </c>
      <c r="D26" s="35">
        <v>2198707</v>
      </c>
      <c r="E26" s="35">
        <v>185741.65999999997</v>
      </c>
      <c r="F26" s="29">
        <f t="shared" si="1"/>
        <v>8.4477677107499982E-2</v>
      </c>
    </row>
    <row r="27" spans="2:6" x14ac:dyDescent="0.25">
      <c r="B27" s="15" t="s">
        <v>27</v>
      </c>
      <c r="C27" s="36">
        <v>341122</v>
      </c>
      <c r="D27" s="36">
        <v>361122</v>
      </c>
      <c r="E27" s="36">
        <v>0</v>
      </c>
      <c r="F27" s="50" t="str">
        <f t="shared" si="1"/>
        <v>%</v>
      </c>
    </row>
    <row r="28" spans="2:6" x14ac:dyDescent="0.25">
      <c r="B28" s="2" t="s">
        <v>5</v>
      </c>
      <c r="C28" s="34">
        <f>+SUM(C29:C30)</f>
        <v>3043741</v>
      </c>
      <c r="D28" s="34">
        <f>+SUM(D29:D30)</f>
        <v>6578474</v>
      </c>
      <c r="E28" s="34">
        <f>+SUM(E29:E30)</f>
        <v>14256</v>
      </c>
      <c r="F28" s="44">
        <f t="shared" si="1"/>
        <v>2.1670679248713305E-3</v>
      </c>
    </row>
    <row r="29" spans="2:6" x14ac:dyDescent="0.25">
      <c r="B29" s="15" t="s">
        <v>26</v>
      </c>
      <c r="C29" s="36">
        <v>1047741</v>
      </c>
      <c r="D29" s="36">
        <v>1105575</v>
      </c>
      <c r="E29" s="36">
        <v>14256</v>
      </c>
      <c r="F29" s="50">
        <f t="shared" si="1"/>
        <v>1.2894647581575198E-2</v>
      </c>
    </row>
    <row r="30" spans="2:6" x14ac:dyDescent="0.25">
      <c r="B30" s="15" t="s">
        <v>27</v>
      </c>
      <c r="C30" s="36">
        <v>1996000</v>
      </c>
      <c r="D30" s="36">
        <v>5472899</v>
      </c>
      <c r="E30" s="36">
        <v>0</v>
      </c>
      <c r="F30" s="50" t="str">
        <f t="shared" si="1"/>
        <v>%</v>
      </c>
    </row>
    <row r="31" spans="2:6" x14ac:dyDescent="0.25">
      <c r="B31" s="4" t="s">
        <v>8</v>
      </c>
      <c r="C31" s="39">
        <f>+C28+C25+C12+C10+C6</f>
        <v>265378350</v>
      </c>
      <c r="D31" s="39">
        <f>+D28+D25+D12+D10+D6</f>
        <v>267329531</v>
      </c>
      <c r="E31" s="39">
        <f>+E28+E25+E12+E10+E6</f>
        <v>8776707.4600000009</v>
      </c>
      <c r="F31" s="47">
        <f t="shared" si="1"/>
        <v>3.2831043495901699E-2</v>
      </c>
    </row>
    <row r="32" spans="2:6" x14ac:dyDescent="0.25">
      <c r="B32" s="1" t="s">
        <v>33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showGridLines="0" zoomScaleNormal="100" workbookViewId="0">
      <selection activeCell="F7" sqref="F7"/>
    </sheetView>
  </sheetViews>
  <sheetFormatPr baseColWidth="10" defaultRowHeight="15" x14ac:dyDescent="0.25"/>
  <cols>
    <col min="2" max="2" width="71.5703125" customWidth="1"/>
    <col min="5" max="5" width="12.42578125" customWidth="1"/>
  </cols>
  <sheetData>
    <row r="2" spans="2:6" ht="52.5" customHeight="1" x14ac:dyDescent="0.25">
      <c r="B2" s="54" t="s">
        <v>31</v>
      </c>
      <c r="C2" s="54"/>
      <c r="D2" s="54"/>
      <c r="E2" s="54"/>
      <c r="F2" s="54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34</v>
      </c>
      <c r="F5" s="12" t="s">
        <v>10</v>
      </c>
    </row>
    <row r="6" spans="2:6" x14ac:dyDescent="0.25">
      <c r="B6" s="2" t="s">
        <v>5</v>
      </c>
      <c r="C6" s="34">
        <f>+SUM(C7:C7)</f>
        <v>0</v>
      </c>
      <c r="D6" s="34">
        <f>+SUM(D7:D7)</f>
        <v>826911</v>
      </c>
      <c r="E6" s="34">
        <f>+SUM(E7:E7)</f>
        <v>0</v>
      </c>
      <c r="F6" s="44" t="str">
        <f t="shared" ref="F6:F7" si="0">IF(E6=0,"%",E6/D6)</f>
        <v>%</v>
      </c>
    </row>
    <row r="7" spans="2:6" x14ac:dyDescent="0.25">
      <c r="B7" s="18" t="s">
        <v>27</v>
      </c>
      <c r="C7" s="40">
        <v>0</v>
      </c>
      <c r="D7" s="40">
        <v>826911</v>
      </c>
      <c r="E7" s="40">
        <v>0</v>
      </c>
      <c r="F7" s="51" t="str">
        <f t="shared" si="0"/>
        <v>%</v>
      </c>
    </row>
    <row r="8" spans="2:6" x14ac:dyDescent="0.25">
      <c r="B8" s="1" t="s">
        <v>33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54" t="s">
        <v>15</v>
      </c>
      <c r="C2" s="54"/>
      <c r="D2" s="54"/>
      <c r="E2" s="54"/>
      <c r="F2" s="54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14</v>
      </c>
      <c r="F5" s="12" t="s">
        <v>10</v>
      </c>
    </row>
    <row r="6" spans="2:6" x14ac:dyDescent="0.25">
      <c r="B6" s="2" t="s">
        <v>5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6"/>
      <c r="C7" s="14"/>
      <c r="D7" s="14"/>
      <c r="E7" s="14"/>
      <c r="F7" s="22" t="e">
        <f>E7/D7</f>
        <v>#DIV/0!</v>
      </c>
    </row>
    <row r="8" spans="2:6" x14ac:dyDescent="0.25">
      <c r="B8" s="16"/>
      <c r="C8" s="17"/>
      <c r="D8" s="17"/>
      <c r="E8" s="17"/>
      <c r="F8" s="23" t="e">
        <f>E8/D8</f>
        <v>#DIV/0!</v>
      </c>
    </row>
    <row r="9" spans="2:6" x14ac:dyDescent="0.25">
      <c r="B9" s="4" t="s">
        <v>8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11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showGridLines="0" workbookViewId="0">
      <selection activeCell="F18" sqref="F18"/>
    </sheetView>
  </sheetViews>
  <sheetFormatPr baseColWidth="10" defaultRowHeight="15" x14ac:dyDescent="0.25"/>
  <cols>
    <col min="2" max="2" width="85.28515625" bestFit="1" customWidth="1"/>
    <col min="4" max="4" width="12.28515625" bestFit="1" customWidth="1"/>
    <col min="5" max="5" width="12.42578125" customWidth="1"/>
  </cols>
  <sheetData>
    <row r="2" spans="2:6" ht="60" customHeight="1" x14ac:dyDescent="0.25">
      <c r="B2" s="54" t="s">
        <v>32</v>
      </c>
      <c r="C2" s="54"/>
      <c r="D2" s="54"/>
      <c r="E2" s="54"/>
      <c r="F2" s="54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34</v>
      </c>
      <c r="F5" s="12" t="s">
        <v>10</v>
      </c>
    </row>
    <row r="6" spans="2:6" x14ac:dyDescent="0.25">
      <c r="B6" s="2" t="s">
        <v>2</v>
      </c>
      <c r="C6" s="34">
        <f>SUM(C7:C16)</f>
        <v>0</v>
      </c>
      <c r="D6" s="34">
        <f>SUM(D7:D16)</f>
        <v>348280083</v>
      </c>
      <c r="E6" s="34">
        <f>SUM(E7:E16)</f>
        <v>2449459.1100000003</v>
      </c>
      <c r="F6" s="44">
        <f t="shared" ref="F6:F26" si="0">IF(E6=0,"%",E6/D6)</f>
        <v>7.033015178189217E-3</v>
      </c>
    </row>
    <row r="7" spans="2:6" x14ac:dyDescent="0.25">
      <c r="B7" s="32" t="s">
        <v>16</v>
      </c>
      <c r="C7" s="35">
        <v>0</v>
      </c>
      <c r="D7" s="35">
        <v>17140733</v>
      </c>
      <c r="E7" s="35">
        <v>39114.239999999998</v>
      </c>
      <c r="F7" s="29">
        <f t="shared" si="0"/>
        <v>2.2819467522188228E-3</v>
      </c>
    </row>
    <row r="8" spans="2:6" x14ac:dyDescent="0.25">
      <c r="B8" s="30" t="s">
        <v>17</v>
      </c>
      <c r="C8" s="36">
        <v>0</v>
      </c>
      <c r="D8" s="36">
        <v>46677666</v>
      </c>
      <c r="E8" s="36">
        <v>61748</v>
      </c>
      <c r="F8" s="50">
        <f t="shared" si="0"/>
        <v>1.3228596305565063E-3</v>
      </c>
    </row>
    <row r="9" spans="2:6" x14ac:dyDescent="0.25">
      <c r="B9" s="30" t="s">
        <v>18</v>
      </c>
      <c r="C9" s="36">
        <v>0</v>
      </c>
      <c r="D9" s="36">
        <v>5687997</v>
      </c>
      <c r="E9" s="36">
        <v>32900</v>
      </c>
      <c r="F9" s="50">
        <f t="shared" si="0"/>
        <v>5.7841099423927263E-3</v>
      </c>
    </row>
    <row r="10" spans="2:6" x14ac:dyDescent="0.25">
      <c r="B10" s="30" t="s">
        <v>19</v>
      </c>
      <c r="C10" s="36">
        <v>0</v>
      </c>
      <c r="D10" s="36">
        <v>43139</v>
      </c>
      <c r="E10" s="36">
        <v>0</v>
      </c>
      <c r="F10" s="50" t="str">
        <f t="shared" si="0"/>
        <v>%</v>
      </c>
    </row>
    <row r="11" spans="2:6" x14ac:dyDescent="0.25">
      <c r="B11" s="30" t="s">
        <v>20</v>
      </c>
      <c r="C11" s="36">
        <v>0</v>
      </c>
      <c r="D11" s="36">
        <v>7776356</v>
      </c>
      <c r="E11" s="36">
        <v>0</v>
      </c>
      <c r="F11" s="50" t="str">
        <f t="shared" si="0"/>
        <v>%</v>
      </c>
    </row>
    <row r="12" spans="2:6" x14ac:dyDescent="0.25">
      <c r="B12" s="30" t="s">
        <v>21</v>
      </c>
      <c r="C12" s="36">
        <v>0</v>
      </c>
      <c r="D12" s="36">
        <v>6553572</v>
      </c>
      <c r="E12" s="36">
        <v>0</v>
      </c>
      <c r="F12" s="50" t="str">
        <f t="shared" si="0"/>
        <v>%</v>
      </c>
    </row>
    <row r="13" spans="2:6" x14ac:dyDescent="0.25">
      <c r="B13" s="30" t="s">
        <v>23</v>
      </c>
      <c r="C13" s="36">
        <v>0</v>
      </c>
      <c r="D13" s="36">
        <v>1291888</v>
      </c>
      <c r="E13" s="36">
        <v>0</v>
      </c>
      <c r="F13" s="50" t="str">
        <f t="shared" si="0"/>
        <v>%</v>
      </c>
    </row>
    <row r="14" spans="2:6" x14ac:dyDescent="0.25">
      <c r="B14" s="30" t="s">
        <v>25</v>
      </c>
      <c r="C14" s="36">
        <v>0</v>
      </c>
      <c r="D14" s="36">
        <v>1480050</v>
      </c>
      <c r="E14" s="36">
        <v>0</v>
      </c>
      <c r="F14" s="50" t="str">
        <f t="shared" si="0"/>
        <v>%</v>
      </c>
    </row>
    <row r="15" spans="2:6" x14ac:dyDescent="0.25">
      <c r="B15" s="30" t="s">
        <v>26</v>
      </c>
      <c r="C15" s="36">
        <v>0</v>
      </c>
      <c r="D15" s="36">
        <v>1556253</v>
      </c>
      <c r="E15" s="36">
        <v>95727.1</v>
      </c>
      <c r="F15" s="50">
        <f t="shared" si="0"/>
        <v>6.1511270982288875E-2</v>
      </c>
    </row>
    <row r="16" spans="2:6" x14ac:dyDescent="0.25">
      <c r="B16" s="30" t="s">
        <v>27</v>
      </c>
      <c r="C16" s="36">
        <v>0</v>
      </c>
      <c r="D16" s="36">
        <v>260072429</v>
      </c>
      <c r="E16" s="36">
        <v>2219969.7700000005</v>
      </c>
      <c r="F16" s="50">
        <f t="shared" si="0"/>
        <v>8.5359673785336179E-3</v>
      </c>
    </row>
    <row r="17" spans="2:6" x14ac:dyDescent="0.25">
      <c r="B17" s="2" t="s">
        <v>4</v>
      </c>
      <c r="C17" s="34">
        <f>+C18</f>
        <v>0</v>
      </c>
      <c r="D17" s="34">
        <f t="shared" ref="D17:E17" si="1">+D18</f>
        <v>80000</v>
      </c>
      <c r="E17" s="34">
        <f t="shared" si="1"/>
        <v>0</v>
      </c>
      <c r="F17" s="44" t="str">
        <f t="shared" si="0"/>
        <v>%</v>
      </c>
    </row>
    <row r="18" spans="2:6" x14ac:dyDescent="0.25">
      <c r="B18" s="31" t="s">
        <v>27</v>
      </c>
      <c r="C18" s="38">
        <v>0</v>
      </c>
      <c r="D18" s="38">
        <v>80000</v>
      </c>
      <c r="E18" s="38">
        <v>0</v>
      </c>
      <c r="F18" s="52" t="str">
        <f t="shared" si="0"/>
        <v>%</v>
      </c>
    </row>
    <row r="19" spans="2:6" x14ac:dyDescent="0.25">
      <c r="B19" s="2" t="s">
        <v>5</v>
      </c>
      <c r="C19" s="34">
        <f>+SUM(C20:C25)</f>
        <v>0</v>
      </c>
      <c r="D19" s="34">
        <f t="shared" ref="D19:E19" si="2">+SUM(D20:D25)</f>
        <v>7323995</v>
      </c>
      <c r="E19" s="34">
        <f t="shared" si="2"/>
        <v>29265</v>
      </c>
      <c r="F19" s="44">
        <f t="shared" si="0"/>
        <v>3.9957700681117342E-3</v>
      </c>
    </row>
    <row r="20" spans="2:6" x14ac:dyDescent="0.25">
      <c r="B20" s="32" t="s">
        <v>16</v>
      </c>
      <c r="C20" s="35">
        <v>0</v>
      </c>
      <c r="D20" s="35">
        <v>23115</v>
      </c>
      <c r="E20" s="35">
        <v>0</v>
      </c>
      <c r="F20" s="29" t="str">
        <f t="shared" si="0"/>
        <v>%</v>
      </c>
    </row>
    <row r="21" spans="2:6" x14ac:dyDescent="0.25">
      <c r="B21" s="30" t="s">
        <v>17</v>
      </c>
      <c r="C21" s="36">
        <v>0</v>
      </c>
      <c r="D21" s="36">
        <v>1262000</v>
      </c>
      <c r="E21" s="36">
        <v>0</v>
      </c>
      <c r="F21" s="50" t="str">
        <f t="shared" si="0"/>
        <v>%</v>
      </c>
    </row>
    <row r="22" spans="2:6" x14ac:dyDescent="0.25">
      <c r="B22" s="30" t="s">
        <v>18</v>
      </c>
      <c r="C22" s="36">
        <v>0</v>
      </c>
      <c r="D22" s="36">
        <v>3286</v>
      </c>
      <c r="E22" s="36">
        <v>0</v>
      </c>
      <c r="F22" s="50" t="str">
        <f t="shared" si="0"/>
        <v>%</v>
      </c>
    </row>
    <row r="23" spans="2:6" x14ac:dyDescent="0.25">
      <c r="B23" s="30" t="s">
        <v>20</v>
      </c>
      <c r="C23" s="36">
        <v>0</v>
      </c>
      <c r="D23" s="36">
        <v>256500</v>
      </c>
      <c r="E23" s="36">
        <v>0</v>
      </c>
      <c r="F23" s="50" t="str">
        <f t="shared" si="0"/>
        <v>%</v>
      </c>
    </row>
    <row r="24" spans="2:6" x14ac:dyDescent="0.25">
      <c r="B24" s="30" t="s">
        <v>26</v>
      </c>
      <c r="C24" s="36">
        <v>0</v>
      </c>
      <c r="D24" s="36">
        <v>74000</v>
      </c>
      <c r="E24" s="36">
        <v>0</v>
      </c>
      <c r="F24" s="50" t="str">
        <f t="shared" si="0"/>
        <v>%</v>
      </c>
    </row>
    <row r="25" spans="2:6" x14ac:dyDescent="0.25">
      <c r="B25" s="33" t="s">
        <v>27</v>
      </c>
      <c r="C25" s="37">
        <v>0</v>
      </c>
      <c r="D25" s="37">
        <v>5705094</v>
      </c>
      <c r="E25" s="37">
        <v>29265</v>
      </c>
      <c r="F25" s="53">
        <f t="shared" si="0"/>
        <v>5.129626260321039E-3</v>
      </c>
    </row>
    <row r="26" spans="2:6" x14ac:dyDescent="0.25">
      <c r="B26" s="4" t="s">
        <v>8</v>
      </c>
      <c r="C26" s="39">
        <f>+C19+C17+C6</f>
        <v>0</v>
      </c>
      <c r="D26" s="39">
        <f>+D19+D17+D6</f>
        <v>355684078</v>
      </c>
      <c r="E26" s="39">
        <f>+E19+E17+E6</f>
        <v>2478724.1100000003</v>
      </c>
      <c r="F26" s="47">
        <f t="shared" si="0"/>
        <v>6.9688925181520221E-3</v>
      </c>
    </row>
    <row r="27" spans="2:6" x14ac:dyDescent="0.25">
      <c r="B27" s="1" t="s">
        <v>33</v>
      </c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workbookViewId="0">
      <selection activeCell="B7" sqref="B7:E7"/>
    </sheetView>
  </sheetViews>
  <sheetFormatPr baseColWidth="10" defaultRowHeight="15" x14ac:dyDescent="0.25"/>
  <cols>
    <col min="2" max="2" width="85.28515625" bestFit="1" customWidth="1"/>
  </cols>
  <sheetData>
    <row r="2" spans="2:6" ht="60" customHeight="1" x14ac:dyDescent="0.25">
      <c r="B2" s="54" t="s">
        <v>13</v>
      </c>
      <c r="C2" s="54"/>
      <c r="D2" s="54"/>
      <c r="E2" s="54"/>
      <c r="F2" s="54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12</v>
      </c>
      <c r="F5" s="12" t="s">
        <v>10</v>
      </c>
    </row>
    <row r="6" spans="2:6" x14ac:dyDescent="0.25">
      <c r="B6" s="2" t="s">
        <v>5</v>
      </c>
      <c r="C6" s="3">
        <f>+C7</f>
        <v>0</v>
      </c>
      <c r="D6" s="3">
        <f t="shared" ref="D6:E6" si="0">+D7</f>
        <v>0</v>
      </c>
      <c r="E6" s="3">
        <f t="shared" si="0"/>
        <v>0</v>
      </c>
      <c r="F6" s="6" t="e">
        <f t="shared" ref="F6:F8" si="1">E6/D6</f>
        <v>#DIV/0!</v>
      </c>
    </row>
    <row r="7" spans="2:6" x14ac:dyDescent="0.25">
      <c r="B7" s="24"/>
      <c r="C7" s="14"/>
      <c r="D7" s="14"/>
      <c r="E7" s="14"/>
      <c r="F7" s="22" t="e">
        <f t="shared" si="1"/>
        <v>#DIV/0!</v>
      </c>
    </row>
    <row r="8" spans="2:6" x14ac:dyDescent="0.25">
      <c r="B8" s="4" t="s">
        <v>8</v>
      </c>
      <c r="C8" s="5">
        <f>+C6</f>
        <v>0</v>
      </c>
      <c r="D8" s="5">
        <f t="shared" ref="D8:E8" si="2">+D6</f>
        <v>0</v>
      </c>
      <c r="E8" s="5">
        <f t="shared" si="2"/>
        <v>0</v>
      </c>
      <c r="F8" s="7" t="e">
        <f t="shared" si="1"/>
        <v>#DIV/0!</v>
      </c>
    </row>
    <row r="9" spans="2:6" x14ac:dyDescent="0.25">
      <c r="B9" s="1" t="s">
        <v>11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2018-03-13T22:15:24Z</dcterms:modified>
</cp:coreProperties>
</file>