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pR_Pliego 2018\03_Marzo - Ok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RDR!$B$2:$F$33</definedName>
    <definedName name="_xlnm.Print_Area" localSheetId="1">RO!$B$2:$F$63</definedName>
    <definedName name="_xlnm.Print_Area" localSheetId="3">ROCC!$B$2:$F$11</definedName>
    <definedName name="_xlnm.Print_Area" localSheetId="4">ROOC!$B$2:$F$10</definedName>
    <definedName name="_xlnm.Print_Area" localSheetId="0">'TODA FUENTE'!$B$2:$F$63</definedName>
  </definedNames>
  <calcPr calcId="152511"/>
</workbook>
</file>

<file path=xl/calcChain.xml><?xml version="1.0" encoding="utf-8"?>
<calcChain xmlns="http://schemas.openxmlformats.org/spreadsheetml/2006/main">
  <c r="F24" i="5" l="1"/>
  <c r="F9" i="8"/>
  <c r="F8" i="8"/>
  <c r="F7" i="8"/>
  <c r="F30" i="3"/>
  <c r="C6" i="8"/>
  <c r="F26" i="5" l="1"/>
  <c r="F25" i="5"/>
  <c r="F23" i="5"/>
  <c r="F22" i="5"/>
  <c r="F21" i="5"/>
  <c r="F20" i="5"/>
  <c r="F18" i="5"/>
  <c r="F17" i="5"/>
  <c r="F16" i="5"/>
  <c r="F15" i="5"/>
  <c r="F14" i="5"/>
  <c r="F13" i="5"/>
  <c r="F12" i="5"/>
  <c r="F11" i="5"/>
  <c r="F10" i="5"/>
  <c r="F9" i="5"/>
  <c r="F8" i="5"/>
  <c r="F7" i="5"/>
  <c r="F10" i="8"/>
  <c r="F31" i="3"/>
  <c r="F29" i="3"/>
  <c r="F27" i="3"/>
  <c r="F26" i="3"/>
  <c r="F24" i="3"/>
  <c r="F23" i="3"/>
  <c r="F22" i="3"/>
  <c r="F21" i="3"/>
  <c r="F20" i="3"/>
  <c r="F19" i="3"/>
  <c r="F18" i="3"/>
  <c r="F17" i="3"/>
  <c r="F16" i="3"/>
  <c r="F15" i="3"/>
  <c r="F14" i="3"/>
  <c r="F13" i="3"/>
  <c r="F11" i="3"/>
  <c r="F9" i="3"/>
  <c r="F8" i="3"/>
  <c r="F7" i="3"/>
  <c r="F61" i="2"/>
  <c r="F60" i="2"/>
  <c r="F59" i="2"/>
  <c r="F58" i="2"/>
  <c r="F57" i="2"/>
  <c r="F56" i="2"/>
  <c r="F55" i="2"/>
  <c r="F54" i="2"/>
  <c r="F53" i="2"/>
  <c r="F52" i="2"/>
  <c r="F51" i="2"/>
  <c r="F50" i="2"/>
  <c r="F48" i="2"/>
  <c r="F47" i="2"/>
  <c r="F46" i="2"/>
  <c r="F45" i="2"/>
  <c r="F44" i="2"/>
  <c r="F43" i="2"/>
  <c r="F42" i="2"/>
  <c r="F40" i="2"/>
  <c r="F39" i="2"/>
  <c r="F38" i="2"/>
  <c r="F37" i="2"/>
  <c r="F36" i="2"/>
  <c r="F34" i="2"/>
  <c r="F33" i="2"/>
  <c r="F32" i="2"/>
  <c r="F31" i="2"/>
  <c r="F30" i="2"/>
  <c r="F29" i="2"/>
  <c r="F28" i="2"/>
  <c r="F27" i="2"/>
  <c r="F26" i="2"/>
  <c r="F25" i="2"/>
  <c r="F24" i="2"/>
  <c r="F23" i="2"/>
  <c r="F21" i="2"/>
  <c r="F20" i="2"/>
  <c r="F18" i="2"/>
  <c r="F17" i="2"/>
  <c r="F16" i="2"/>
  <c r="F15" i="2"/>
  <c r="F14" i="2"/>
  <c r="F13" i="2"/>
  <c r="F12" i="2"/>
  <c r="F11" i="2"/>
  <c r="F10" i="2"/>
  <c r="F9" i="2"/>
  <c r="F8" i="2"/>
  <c r="F7" i="2"/>
  <c r="C49" i="2"/>
  <c r="D49" i="2"/>
  <c r="E49" i="2"/>
  <c r="F61" i="1"/>
  <c r="F60" i="1"/>
  <c r="F59" i="1"/>
  <c r="F58" i="1"/>
  <c r="F57" i="1"/>
  <c r="F56" i="1"/>
  <c r="F55" i="1"/>
  <c r="F54" i="1"/>
  <c r="F53" i="1"/>
  <c r="F52" i="1"/>
  <c r="F51" i="1"/>
  <c r="F50" i="1"/>
  <c r="F48" i="1"/>
  <c r="F47" i="1"/>
  <c r="F46" i="1"/>
  <c r="F45" i="1"/>
  <c r="F44" i="1"/>
  <c r="F43" i="1"/>
  <c r="F42" i="1"/>
  <c r="F40" i="1"/>
  <c r="F38" i="1"/>
  <c r="F37" i="1"/>
  <c r="F36" i="1"/>
  <c r="F34" i="1"/>
  <c r="F33" i="1"/>
  <c r="F32" i="1"/>
  <c r="F31" i="1"/>
  <c r="F30" i="1"/>
  <c r="F29" i="1"/>
  <c r="F28" i="1"/>
  <c r="F27" i="1"/>
  <c r="F26" i="1"/>
  <c r="F25" i="1"/>
  <c r="F24" i="1"/>
  <c r="F23" i="1"/>
  <c r="F21" i="1"/>
  <c r="F20" i="1"/>
  <c r="F18" i="1"/>
  <c r="F17" i="1"/>
  <c r="F16" i="1"/>
  <c r="F15" i="1"/>
  <c r="F14" i="1"/>
  <c r="F13" i="1"/>
  <c r="F12" i="1"/>
  <c r="F11" i="1"/>
  <c r="F10" i="1"/>
  <c r="F9" i="1"/>
  <c r="F8" i="1"/>
  <c r="F7" i="1"/>
  <c r="F39" i="1"/>
  <c r="C49" i="1"/>
  <c r="D49" i="1"/>
  <c r="E49" i="1"/>
  <c r="F49" i="1" s="1"/>
  <c r="F49" i="2" l="1"/>
  <c r="E6" i="3"/>
  <c r="D6" i="3"/>
  <c r="C6" i="3"/>
  <c r="E35" i="2"/>
  <c r="D35" i="2"/>
  <c r="C35" i="2"/>
  <c r="E35" i="1"/>
  <c r="F35" i="1" s="1"/>
  <c r="D35" i="1"/>
  <c r="C35" i="1"/>
  <c r="E6" i="5"/>
  <c r="F6" i="5" s="1"/>
  <c r="D6" i="5"/>
  <c r="C6" i="5"/>
  <c r="E19" i="5"/>
  <c r="D19" i="5"/>
  <c r="D27" i="5" s="1"/>
  <c r="C19" i="5"/>
  <c r="C27" i="5" s="1"/>
  <c r="E6" i="8"/>
  <c r="F6" i="8" s="1"/>
  <c r="D6" i="8"/>
  <c r="C25" i="3"/>
  <c r="D25" i="3"/>
  <c r="E25" i="3"/>
  <c r="F25" i="3" s="1"/>
  <c r="C19" i="1"/>
  <c r="D19" i="1"/>
  <c r="E19" i="1"/>
  <c r="F19" i="1" s="1"/>
  <c r="F19" i="5" l="1"/>
  <c r="E27" i="5"/>
  <c r="F6" i="3"/>
  <c r="F35" i="2"/>
  <c r="F27" i="5"/>
  <c r="E10" i="3"/>
  <c r="F10" i="3" s="1"/>
  <c r="D10" i="3"/>
  <c r="C10" i="3"/>
  <c r="E6" i="7" l="1"/>
  <c r="E8" i="7" s="1"/>
  <c r="D6" i="7"/>
  <c r="C6" i="7"/>
  <c r="F7" i="7"/>
  <c r="D8" i="7"/>
  <c r="C8" i="7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F12" i="3" s="1"/>
  <c r="D12" i="3"/>
  <c r="C12" i="3"/>
  <c r="E41" i="2"/>
  <c r="D41" i="2"/>
  <c r="C41" i="2"/>
  <c r="E22" i="2"/>
  <c r="F22" i="2" s="1"/>
  <c r="D22" i="2"/>
  <c r="C22" i="2"/>
  <c r="E19" i="2"/>
  <c r="F19" i="2" s="1"/>
  <c r="D19" i="2"/>
  <c r="C19" i="2"/>
  <c r="E6" i="2"/>
  <c r="D6" i="2"/>
  <c r="C6" i="2"/>
  <c r="E41" i="1"/>
  <c r="D41" i="1"/>
  <c r="C41" i="1"/>
  <c r="E22" i="1"/>
  <c r="F22" i="1" s="1"/>
  <c r="D22" i="1"/>
  <c r="C22" i="1"/>
  <c r="E6" i="1"/>
  <c r="D6" i="1"/>
  <c r="C6" i="1"/>
  <c r="F28" i="3" l="1"/>
  <c r="F41" i="2"/>
  <c r="F41" i="1"/>
  <c r="C62" i="2"/>
  <c r="D62" i="2"/>
  <c r="F6" i="2"/>
  <c r="E62" i="2"/>
  <c r="C62" i="1"/>
  <c r="D62" i="1"/>
  <c r="F6" i="1"/>
  <c r="E62" i="1"/>
  <c r="D32" i="3"/>
  <c r="E32" i="3"/>
  <c r="C32" i="3"/>
  <c r="F9" i="4"/>
  <c r="F8" i="4"/>
  <c r="F7" i="4"/>
  <c r="F6" i="4"/>
  <c r="F32" i="3" l="1"/>
  <c r="F62" i="2"/>
  <c r="F62" i="1"/>
</calcChain>
</file>

<file path=xl/sharedStrings.xml><?xml version="1.0" encoding="utf-8"?>
<sst xmlns="http://schemas.openxmlformats.org/spreadsheetml/2006/main" count="221" uniqueCount="35">
  <si>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</si>
  <si>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</si>
  <si>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</si>
  <si>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</si>
  <si>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</si>
  <si>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</si>
  <si>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</si>
  <si>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</si>
  <si>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</si>
  <si>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</si>
  <si>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</si>
  <si>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</si>
  <si>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</si>
  <si>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</si>
  <si>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</si>
  <si>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</si>
  <si>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</si>
  <si>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</si>
  <si>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</si>
  <si>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</si>
  <si>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</si>
  <si>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</si>
  <si>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</si>
  <si>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</si>
  <si>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</si>
  <si>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</si>
  <si>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</si>
  <si>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</si>
  <si>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EJECUCION DE LOS PROGRAMAS PRESUPUESTALES AL MES DE MARZO DEL AÑO FISCAL 2018 DEL PLIEGO 011 MINSA - TODA FUENTE</t>
  </si>
  <si>
    <t>DEVENGADO
AL 28.03.18</t>
  </si>
  <si>
    <t>Fuente:  Base de Datos MEF al cierre del mes de Marzo</t>
  </si>
  <si>
    <t>EJECUCION DE LOS PROGRAMAS PRESUPUESTALES AL MES DE MARZO DEL AÑO FISCAL 2018 DEL PLIEGO 011 MINSA - RECURSOS ORDINARIOS</t>
  </si>
  <si>
    <t>EJECUCION DE LOS PROGRAMAS PRESUPUESTALES AL MES DE MARZO DEL AÑO FISCAL 2018 DEL PLIEGO 011 MINSA - RECURSOS DIRECTAMENTE RECAUDADOS</t>
  </si>
  <si>
    <t>EJECUCION DE LOS PROGRAMAS PRESUPUESTALES AL MES DE MARZO DEL AÑO FISCAL 2018 DEL PLIEGO 011 MINSA - ROOC</t>
  </si>
  <si>
    <t>EJECUCION DE LOS PROGRAMAS PRESUPUESTALES AL MES DE MARZO DEL AÑO FISCAL 2018 DEL PLIEGO 011 MINSA - DYT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</si>
</sst>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2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2" fillId="0" borderId="5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7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164" fontId="3" fillId="2" borderId="1" xfId="2" applyNumberFormat="1" applyFont="1" applyFill="1" applyBorder="1" applyAlignment="1">
      <alignment vertical="center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4" fillId="0" borderId="7" xfId="3" applyNumberFormat="1" applyBorder="1" applyAlignment="1">
      <alignment vertical="center"/>
    </xf>
    <xf numFmtId="164" fontId="3" fillId="3" borderId="1" xfId="2" applyNumberFormat="1" applyFont="1" applyFill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3" fillId="2" borderId="1" xfId="1" applyNumberFormat="1" applyFont="1" applyFill="1" applyBorder="1" applyAlignment="1">
      <alignment horizontal="right" vertical="center"/>
    </xf>
    <xf numFmtId="165" fontId="2" fillId="0" borderId="4" xfId="1" applyNumberFormat="1" applyFont="1" applyBorder="1" applyAlignment="1">
      <alignment horizontal="right" vertical="center"/>
    </xf>
    <xf numFmtId="165" fontId="2" fillId="0" borderId="6" xfId="1" applyNumberFormat="1" applyFont="1" applyBorder="1" applyAlignment="1">
      <alignment horizontal="right" vertical="center"/>
    </xf>
    <xf numFmtId="165" fontId="3" fillId="3" borderId="1" xfId="1" applyNumberFormat="1" applyFont="1" applyFill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7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5"/>
  <sheetViews>
    <sheetView showGridLines="0" tabSelected="1" zoomScaleNormal="100" workbookViewId="0"/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3.85546875" style="1" bestFit="1" customWidth="1"/>
    <col min="5" max="5" width="12.42578125" style="1" customWidth="1"/>
    <col min="6" max="16384" width="11.42578125" style="1"/>
  </cols>
  <sheetData>
    <row r="2" spans="2:6" ht="51.75" customHeight="1" x14ac:dyDescent="0.25">
      <c r="B2" s="51" t="s">
        <v>28</v>
      </c>
      <c r="C2" s="51"/>
      <c r="D2" s="51"/>
      <c r="E2" s="51"/>
      <c r="F2" s="51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29</v>
      </c>
      <c r="F5" s="10" t="s">
        <v>10</v>
      </c>
    </row>
    <row r="6" spans="2:6" x14ac:dyDescent="0.25">
      <c r="B6" s="2" t="s">
        <v>0</v>
      </c>
      <c r="C6" s="33">
        <f>SUM(C7:C18)</f>
        <v>3102916873</v>
      </c>
      <c r="D6" s="33">
        <f>SUM(D7:D18)</f>
        <v>2706811360</v>
      </c>
      <c r="E6" s="33">
        <f>SUM(E7:E18)</f>
        <v>564704827.1400001</v>
      </c>
      <c r="F6" s="42">
        <f t="shared" ref="F6:F62" si="0">IF(E6=0,"%",E6/D6)</f>
        <v>0.20862363572317802</v>
      </c>
    </row>
    <row r="7" spans="2:6" x14ac:dyDescent="0.25">
      <c r="B7" s="18" t="s">
        <v>16</v>
      </c>
      <c r="C7" s="39">
        <v>108689727</v>
      </c>
      <c r="D7" s="39">
        <v>156904206</v>
      </c>
      <c r="E7" s="39">
        <v>40076944.479999982</v>
      </c>
      <c r="F7" s="43">
        <f t="shared" si="0"/>
        <v>0.25542300937426737</v>
      </c>
    </row>
    <row r="8" spans="2:6" x14ac:dyDescent="0.25">
      <c r="B8" s="19" t="s">
        <v>17</v>
      </c>
      <c r="C8" s="40">
        <v>205986134</v>
      </c>
      <c r="D8" s="40">
        <v>238710190</v>
      </c>
      <c r="E8" s="40">
        <v>64853577.68999996</v>
      </c>
      <c r="F8" s="26">
        <f t="shared" si="0"/>
        <v>0.27168332315432348</v>
      </c>
    </row>
    <row r="9" spans="2:6" x14ac:dyDescent="0.25">
      <c r="B9" s="19" t="s">
        <v>18</v>
      </c>
      <c r="C9" s="40">
        <v>53025968</v>
      </c>
      <c r="D9" s="40">
        <v>87498172</v>
      </c>
      <c r="E9" s="40">
        <v>19048610.210000005</v>
      </c>
      <c r="F9" s="26">
        <f t="shared" si="0"/>
        <v>0.21770295052564076</v>
      </c>
    </row>
    <row r="10" spans="2:6" x14ac:dyDescent="0.25">
      <c r="B10" s="19" t="s">
        <v>19</v>
      </c>
      <c r="C10" s="40">
        <v>14634106</v>
      </c>
      <c r="D10" s="40">
        <v>32633872</v>
      </c>
      <c r="E10" s="40">
        <v>7402433.0000000028</v>
      </c>
      <c r="F10" s="26">
        <f t="shared" si="0"/>
        <v>0.22683281346448878</v>
      </c>
    </row>
    <row r="11" spans="2:6" x14ac:dyDescent="0.25">
      <c r="B11" s="19" t="s">
        <v>20</v>
      </c>
      <c r="C11" s="40">
        <v>39213384</v>
      </c>
      <c r="D11" s="40">
        <v>81657843</v>
      </c>
      <c r="E11" s="40">
        <v>18778497.740000006</v>
      </c>
      <c r="F11" s="26">
        <f t="shared" si="0"/>
        <v>0.22996563526665781</v>
      </c>
    </row>
    <row r="12" spans="2:6" x14ac:dyDescent="0.25">
      <c r="B12" s="19" t="s">
        <v>21</v>
      </c>
      <c r="C12" s="40">
        <v>25187966</v>
      </c>
      <c r="D12" s="40">
        <v>42570519</v>
      </c>
      <c r="E12" s="40">
        <v>9929016.6600000039</v>
      </c>
      <c r="F12" s="26">
        <f t="shared" si="0"/>
        <v>0.2332369182532166</v>
      </c>
    </row>
    <row r="13" spans="2:6" x14ac:dyDescent="0.25">
      <c r="B13" s="19" t="s">
        <v>22</v>
      </c>
      <c r="C13" s="40">
        <v>2776134</v>
      </c>
      <c r="D13" s="40">
        <v>6408542</v>
      </c>
      <c r="E13" s="40">
        <v>1009356.3500000001</v>
      </c>
      <c r="F13" s="26">
        <f t="shared" si="0"/>
        <v>0.15750171411843755</v>
      </c>
    </row>
    <row r="14" spans="2:6" x14ac:dyDescent="0.25">
      <c r="B14" s="19" t="s">
        <v>23</v>
      </c>
      <c r="C14" s="40">
        <v>147916477</v>
      </c>
      <c r="D14" s="40">
        <v>166425736</v>
      </c>
      <c r="E14" s="40">
        <v>39223790.920000017</v>
      </c>
      <c r="F14" s="26">
        <f t="shared" si="0"/>
        <v>0.23568344573822414</v>
      </c>
    </row>
    <row r="15" spans="2:6" x14ac:dyDescent="0.25">
      <c r="B15" s="19" t="s">
        <v>24</v>
      </c>
      <c r="C15" s="40">
        <v>21388099</v>
      </c>
      <c r="D15" s="40">
        <v>25333588</v>
      </c>
      <c r="E15" s="40">
        <v>5767394.6699999981</v>
      </c>
      <c r="F15" s="26">
        <f t="shared" si="0"/>
        <v>0.22765802735877752</v>
      </c>
    </row>
    <row r="16" spans="2:6" x14ac:dyDescent="0.25">
      <c r="B16" s="19" t="s">
        <v>25</v>
      </c>
      <c r="C16" s="40">
        <v>17259058</v>
      </c>
      <c r="D16" s="40">
        <v>28342090</v>
      </c>
      <c r="E16" s="40">
        <v>5462887.9800000014</v>
      </c>
      <c r="F16" s="26">
        <f t="shared" si="0"/>
        <v>0.19274824051437284</v>
      </c>
    </row>
    <row r="17" spans="2:6" x14ac:dyDescent="0.25">
      <c r="B17" s="19" t="s">
        <v>26</v>
      </c>
      <c r="C17" s="40">
        <v>1681576870</v>
      </c>
      <c r="D17" s="40">
        <v>1172698680</v>
      </c>
      <c r="E17" s="40">
        <v>180936786.72999993</v>
      </c>
      <c r="F17" s="26">
        <f t="shared" si="0"/>
        <v>0.15429094431145768</v>
      </c>
    </row>
    <row r="18" spans="2:6" x14ac:dyDescent="0.25">
      <c r="B18" s="19" t="s">
        <v>27</v>
      </c>
      <c r="C18" s="40">
        <v>785262950</v>
      </c>
      <c r="D18" s="40">
        <v>667627922</v>
      </c>
      <c r="E18" s="40">
        <v>172215530.71000022</v>
      </c>
      <c r="F18" s="26">
        <f t="shared" si="0"/>
        <v>0.25795136038363631</v>
      </c>
    </row>
    <row r="19" spans="2:6" x14ac:dyDescent="0.25">
      <c r="B19" s="2" t="s">
        <v>1</v>
      </c>
      <c r="C19" s="33">
        <f>SUM(C20:C21)</f>
        <v>182001837</v>
      </c>
      <c r="D19" s="33">
        <f>SUM(D20:D21)</f>
        <v>183981290</v>
      </c>
      <c r="E19" s="33">
        <f>SUM(E20:E21)</f>
        <v>43665092.169999994</v>
      </c>
      <c r="F19" s="42">
        <f t="shared" si="0"/>
        <v>0.23733441683118969</v>
      </c>
    </row>
    <row r="20" spans="2:6" x14ac:dyDescent="0.25">
      <c r="B20" s="18" t="s">
        <v>26</v>
      </c>
      <c r="C20" s="39">
        <v>6547549</v>
      </c>
      <c r="D20" s="39">
        <v>3178127</v>
      </c>
      <c r="E20" s="39">
        <v>465882.78</v>
      </c>
      <c r="F20" s="43">
        <f t="shared" si="0"/>
        <v>0.14659035966781694</v>
      </c>
    </row>
    <row r="21" spans="2:6" x14ac:dyDescent="0.25">
      <c r="B21" s="19" t="s">
        <v>27</v>
      </c>
      <c r="C21" s="40">
        <v>175454288</v>
      </c>
      <c r="D21" s="40">
        <v>180803163</v>
      </c>
      <c r="E21" s="40">
        <v>43199209.389999993</v>
      </c>
      <c r="F21" s="26">
        <f t="shared" si="0"/>
        <v>0.23892950030968205</v>
      </c>
    </row>
    <row r="22" spans="2:6" x14ac:dyDescent="0.25">
      <c r="B22" s="2" t="s">
        <v>2</v>
      </c>
      <c r="C22" s="33">
        <f>SUM(C23:C34)</f>
        <v>2875913383</v>
      </c>
      <c r="D22" s="33">
        <f t="shared" ref="D22:E22" si="1">SUM(D23:D34)</f>
        <v>3159978826</v>
      </c>
      <c r="E22" s="33">
        <f t="shared" si="1"/>
        <v>288892266.89999992</v>
      </c>
      <c r="F22" s="42">
        <f t="shared" si="0"/>
        <v>9.142221603607667E-2</v>
      </c>
    </row>
    <row r="23" spans="2:6" x14ac:dyDescent="0.25">
      <c r="B23" s="18" t="s">
        <v>16</v>
      </c>
      <c r="C23" s="39">
        <v>352853896</v>
      </c>
      <c r="D23" s="39">
        <v>376735303</v>
      </c>
      <c r="E23" s="39">
        <v>16442421.709999995</v>
      </c>
      <c r="F23" s="43">
        <f t="shared" si="0"/>
        <v>4.3644494102534362E-2</v>
      </c>
    </row>
    <row r="24" spans="2:6" x14ac:dyDescent="0.25">
      <c r="B24" s="19" t="s">
        <v>17</v>
      </c>
      <c r="C24" s="40">
        <v>146247690</v>
      </c>
      <c r="D24" s="40">
        <v>201118819</v>
      </c>
      <c r="E24" s="40">
        <v>27534533.019999977</v>
      </c>
      <c r="F24" s="26">
        <f t="shared" si="0"/>
        <v>0.13690679547993953</v>
      </c>
    </row>
    <row r="25" spans="2:6" x14ac:dyDescent="0.25">
      <c r="B25" s="19" t="s">
        <v>18</v>
      </c>
      <c r="C25" s="40">
        <v>189892272</v>
      </c>
      <c r="D25" s="40">
        <v>201349555</v>
      </c>
      <c r="E25" s="40">
        <v>9001097.6099999994</v>
      </c>
      <c r="F25" s="26">
        <f t="shared" si="0"/>
        <v>4.4703836618859176E-2</v>
      </c>
    </row>
    <row r="26" spans="2:6" x14ac:dyDescent="0.25">
      <c r="B26" s="19" t="s">
        <v>19</v>
      </c>
      <c r="C26" s="40">
        <v>116217133</v>
      </c>
      <c r="D26" s="40">
        <v>107117397</v>
      </c>
      <c r="E26" s="40">
        <v>3377354.2999999984</v>
      </c>
      <c r="F26" s="26">
        <f t="shared" si="0"/>
        <v>3.1529465750554021E-2</v>
      </c>
    </row>
    <row r="27" spans="2:6" x14ac:dyDescent="0.25">
      <c r="B27" s="19" t="s">
        <v>20</v>
      </c>
      <c r="C27" s="40">
        <v>64404327</v>
      </c>
      <c r="D27" s="40">
        <v>76690526</v>
      </c>
      <c r="E27" s="40">
        <v>5839346.3999999939</v>
      </c>
      <c r="F27" s="26">
        <f t="shared" si="0"/>
        <v>7.6141691869475434E-2</v>
      </c>
    </row>
    <row r="28" spans="2:6" x14ac:dyDescent="0.25">
      <c r="B28" s="19" t="s">
        <v>21</v>
      </c>
      <c r="C28" s="40">
        <v>187337786</v>
      </c>
      <c r="D28" s="40">
        <v>195201526</v>
      </c>
      <c r="E28" s="40">
        <v>3500882.54</v>
      </c>
      <c r="F28" s="26">
        <f t="shared" si="0"/>
        <v>1.7934708871077166E-2</v>
      </c>
    </row>
    <row r="29" spans="2:6" x14ac:dyDescent="0.25">
      <c r="B29" s="19" t="s">
        <v>22</v>
      </c>
      <c r="C29" s="40">
        <v>26199814</v>
      </c>
      <c r="D29" s="40">
        <v>34895974</v>
      </c>
      <c r="E29" s="40">
        <v>4316662.5299999993</v>
      </c>
      <c r="F29" s="26">
        <f t="shared" si="0"/>
        <v>0.12370087535026245</v>
      </c>
    </row>
    <row r="30" spans="2:6" x14ac:dyDescent="0.25">
      <c r="B30" s="19" t="s">
        <v>23</v>
      </c>
      <c r="C30" s="40">
        <v>55981349</v>
      </c>
      <c r="D30" s="40">
        <v>73433592</v>
      </c>
      <c r="E30" s="40">
        <v>10091631.540000003</v>
      </c>
      <c r="F30" s="26">
        <f t="shared" si="0"/>
        <v>0.13742527452558773</v>
      </c>
    </row>
    <row r="31" spans="2:6" x14ac:dyDescent="0.25">
      <c r="B31" s="19" t="s">
        <v>24</v>
      </c>
      <c r="C31" s="40">
        <v>16583309</v>
      </c>
      <c r="D31" s="40">
        <v>17837196</v>
      </c>
      <c r="E31" s="40">
        <v>2922932.85</v>
      </c>
      <c r="F31" s="26">
        <f t="shared" si="0"/>
        <v>0.16386728328824779</v>
      </c>
    </row>
    <row r="32" spans="2:6" x14ac:dyDescent="0.25">
      <c r="B32" s="19" t="s">
        <v>25</v>
      </c>
      <c r="C32" s="40">
        <v>59369521</v>
      </c>
      <c r="D32" s="40">
        <v>67351847</v>
      </c>
      <c r="E32" s="40">
        <v>4396678.080000001</v>
      </c>
      <c r="F32" s="26">
        <f t="shared" si="0"/>
        <v>6.5279250322563556E-2</v>
      </c>
    </row>
    <row r="33" spans="2:6" x14ac:dyDescent="0.25">
      <c r="B33" s="19" t="s">
        <v>26</v>
      </c>
      <c r="C33" s="40">
        <v>420787740</v>
      </c>
      <c r="D33" s="40">
        <v>700637266</v>
      </c>
      <c r="E33" s="40">
        <v>76174635.149999902</v>
      </c>
      <c r="F33" s="26">
        <f t="shared" si="0"/>
        <v>0.10872192908734019</v>
      </c>
    </row>
    <row r="34" spans="2:6" x14ac:dyDescent="0.25">
      <c r="B34" s="20" t="s">
        <v>27</v>
      </c>
      <c r="C34" s="41">
        <v>1240038546</v>
      </c>
      <c r="D34" s="41">
        <v>1107609825</v>
      </c>
      <c r="E34" s="41">
        <v>125294091.17000009</v>
      </c>
      <c r="F34" s="44">
        <f t="shared" si="0"/>
        <v>0.113121144596203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646359042</v>
      </c>
      <c r="E35" s="33">
        <f t="shared" si="2"/>
        <v>7757977</v>
      </c>
      <c r="F35" s="42">
        <f t="shared" si="0"/>
        <v>1.2002581376435669E-2</v>
      </c>
    </row>
    <row r="36" spans="2:6" x14ac:dyDescent="0.25">
      <c r="B36" s="19" t="s">
        <v>19</v>
      </c>
      <c r="C36" s="40">
        <v>11471763</v>
      </c>
      <c r="D36" s="40">
        <v>0</v>
      </c>
      <c r="E36" s="40">
        <v>0</v>
      </c>
      <c r="F36" s="26" t="str">
        <f t="shared" si="0"/>
        <v>%</v>
      </c>
    </row>
    <row r="37" spans="2:6" x14ac:dyDescent="0.25">
      <c r="B37" s="19" t="s">
        <v>20</v>
      </c>
      <c r="C37" s="40">
        <v>15000000</v>
      </c>
      <c r="D37" s="40">
        <v>0</v>
      </c>
      <c r="E37" s="40">
        <v>0</v>
      </c>
      <c r="F37" s="26" t="str">
        <f t="shared" si="0"/>
        <v>%</v>
      </c>
    </row>
    <row r="38" spans="2:6" x14ac:dyDescent="0.25">
      <c r="B38" s="19" t="s">
        <v>21</v>
      </c>
      <c r="C38" s="40">
        <v>25000000</v>
      </c>
      <c r="D38" s="40">
        <v>0</v>
      </c>
      <c r="E38" s="40">
        <v>0</v>
      </c>
      <c r="F38" s="26" t="str">
        <f t="shared" si="0"/>
        <v>%</v>
      </c>
    </row>
    <row r="39" spans="2:6" x14ac:dyDescent="0.25">
      <c r="B39" s="19" t="s">
        <v>25</v>
      </c>
      <c r="C39" s="40">
        <v>10000000</v>
      </c>
      <c r="D39" s="40">
        <v>0</v>
      </c>
      <c r="E39" s="40">
        <v>0</v>
      </c>
      <c r="F39" s="26" t="str">
        <f t="shared" ref="F39" si="3">IF(E39=0,"%",E39/D39)</f>
        <v>%</v>
      </c>
    </row>
    <row r="40" spans="2:6" x14ac:dyDescent="0.25">
      <c r="B40" s="19" t="s">
        <v>26</v>
      </c>
      <c r="C40" s="40">
        <v>606892422</v>
      </c>
      <c r="D40" s="40">
        <v>646359042</v>
      </c>
      <c r="E40" s="40">
        <v>7757977</v>
      </c>
      <c r="F40" s="26">
        <f t="shared" si="0"/>
        <v>1.2002581376435669E-2</v>
      </c>
    </row>
    <row r="41" spans="2:6" x14ac:dyDescent="0.25">
      <c r="B41" s="2" t="s">
        <v>4</v>
      </c>
      <c r="C41" s="33">
        <f>+SUM(C42:C48)</f>
        <v>57797807</v>
      </c>
      <c r="D41" s="33">
        <f t="shared" ref="D41:E41" si="4">+SUM(D42:D48)</f>
        <v>70180184</v>
      </c>
      <c r="E41" s="33">
        <f t="shared" si="4"/>
        <v>19164716.170000002</v>
      </c>
      <c r="F41" s="42">
        <f t="shared" si="0"/>
        <v>0.27307873929199161</v>
      </c>
    </row>
    <row r="42" spans="2:6" x14ac:dyDescent="0.25">
      <c r="B42" s="18" t="s">
        <v>16</v>
      </c>
      <c r="C42" s="39">
        <v>15836813</v>
      </c>
      <c r="D42" s="39">
        <v>25850313</v>
      </c>
      <c r="E42" s="39">
        <v>7559061</v>
      </c>
      <c r="F42" s="43">
        <f t="shared" si="0"/>
        <v>0.2924166140657562</v>
      </c>
    </row>
    <row r="43" spans="2:6" x14ac:dyDescent="0.25">
      <c r="B43" s="19" t="s">
        <v>17</v>
      </c>
      <c r="C43" s="40">
        <v>115000</v>
      </c>
      <c r="D43" s="40">
        <v>915000</v>
      </c>
      <c r="E43" s="40">
        <v>722301</v>
      </c>
      <c r="F43" s="26">
        <f t="shared" si="0"/>
        <v>0.78939999999999999</v>
      </c>
    </row>
    <row r="44" spans="2:6" x14ac:dyDescent="0.25">
      <c r="B44" s="19" t="s">
        <v>18</v>
      </c>
      <c r="C44" s="40">
        <v>0</v>
      </c>
      <c r="D44" s="40">
        <v>801554</v>
      </c>
      <c r="E44" s="40">
        <v>218401</v>
      </c>
      <c r="F44" s="26">
        <f t="shared" si="0"/>
        <v>0.27247197319207439</v>
      </c>
    </row>
    <row r="45" spans="2:6" x14ac:dyDescent="0.25">
      <c r="B45" s="19" t="s">
        <v>19</v>
      </c>
      <c r="C45" s="40">
        <v>0</v>
      </c>
      <c r="D45" s="40">
        <v>2581679</v>
      </c>
      <c r="E45" s="40">
        <v>848060.8</v>
      </c>
      <c r="F45" s="26">
        <f t="shared" si="0"/>
        <v>0.32849196201386771</v>
      </c>
    </row>
    <row r="46" spans="2:6" x14ac:dyDescent="0.25">
      <c r="B46" s="19" t="s">
        <v>21</v>
      </c>
      <c r="C46" s="40">
        <v>0</v>
      </c>
      <c r="D46" s="40">
        <v>2095000</v>
      </c>
      <c r="E46" s="40">
        <v>0</v>
      </c>
      <c r="F46" s="26" t="str">
        <f t="shared" si="0"/>
        <v>%</v>
      </c>
    </row>
    <row r="47" spans="2:6" x14ac:dyDescent="0.25">
      <c r="B47" s="19" t="s">
        <v>26</v>
      </c>
      <c r="C47" s="40">
        <v>31919685</v>
      </c>
      <c r="D47" s="40">
        <v>10413336</v>
      </c>
      <c r="E47" s="40">
        <v>2642315.0700000003</v>
      </c>
      <c r="F47" s="26">
        <f t="shared" si="0"/>
        <v>0.25374337964318067</v>
      </c>
    </row>
    <row r="48" spans="2:6" x14ac:dyDescent="0.25">
      <c r="B48" s="19" t="s">
        <v>27</v>
      </c>
      <c r="C48" s="40">
        <v>9926309</v>
      </c>
      <c r="D48" s="40">
        <v>27523302</v>
      </c>
      <c r="E48" s="40">
        <v>7174577.2999999998</v>
      </c>
      <c r="F48" s="26">
        <f t="shared" si="0"/>
        <v>0.26067284005385688</v>
      </c>
    </row>
    <row r="49" spans="2:6" x14ac:dyDescent="0.25">
      <c r="B49" s="2" t="s">
        <v>5</v>
      </c>
      <c r="C49" s="33">
        <f>SUM(C50:C61)</f>
        <v>261143612</v>
      </c>
      <c r="D49" s="33">
        <f t="shared" ref="D49:E49" si="5">SUM(D50:D61)</f>
        <v>317827909</v>
      </c>
      <c r="E49" s="33">
        <f t="shared" si="5"/>
        <v>22400847.93</v>
      </c>
      <c r="F49" s="42">
        <f t="shared" si="0"/>
        <v>7.0481060019181641E-2</v>
      </c>
    </row>
    <row r="50" spans="2:6" x14ac:dyDescent="0.25">
      <c r="B50" s="18" t="s">
        <v>16</v>
      </c>
      <c r="C50" s="39">
        <v>25060000</v>
      </c>
      <c r="D50" s="39">
        <v>26774663</v>
      </c>
      <c r="E50" s="39">
        <v>0</v>
      </c>
      <c r="F50" s="43" t="str">
        <f t="shared" si="0"/>
        <v>%</v>
      </c>
    </row>
    <row r="51" spans="2:6" x14ac:dyDescent="0.25">
      <c r="B51" s="19" t="s">
        <v>17</v>
      </c>
      <c r="C51" s="40">
        <v>88341387</v>
      </c>
      <c r="D51" s="40">
        <v>74446763</v>
      </c>
      <c r="E51" s="40">
        <v>2316312.54</v>
      </c>
      <c r="F51" s="26">
        <f t="shared" si="0"/>
        <v>3.1113677031196104E-2</v>
      </c>
    </row>
    <row r="52" spans="2:6" x14ac:dyDescent="0.25">
      <c r="B52" s="19" t="s">
        <v>18</v>
      </c>
      <c r="C52" s="40">
        <v>25640000</v>
      </c>
      <c r="D52" s="40">
        <v>26810157</v>
      </c>
      <c r="E52" s="40">
        <v>20151</v>
      </c>
      <c r="F52" s="26">
        <f t="shared" si="0"/>
        <v>7.5161812741342769E-4</v>
      </c>
    </row>
    <row r="53" spans="2:6" x14ac:dyDescent="0.25">
      <c r="B53" s="19" t="s">
        <v>19</v>
      </c>
      <c r="C53" s="40">
        <v>13528237</v>
      </c>
      <c r="D53" s="40">
        <v>14053700</v>
      </c>
      <c r="E53" s="40">
        <v>0</v>
      </c>
      <c r="F53" s="26" t="str">
        <f t="shared" si="0"/>
        <v>%</v>
      </c>
    </row>
    <row r="54" spans="2:6" x14ac:dyDescent="0.25">
      <c r="B54" s="19" t="s">
        <v>20</v>
      </c>
      <c r="C54" s="40">
        <v>0</v>
      </c>
      <c r="D54" s="40">
        <v>908895</v>
      </c>
      <c r="E54" s="40">
        <v>19171.8</v>
      </c>
      <c r="F54" s="26">
        <f t="shared" si="0"/>
        <v>2.1093525654778605E-2</v>
      </c>
    </row>
    <row r="55" spans="2:6" x14ac:dyDescent="0.25">
      <c r="B55" s="19" t="s">
        <v>21</v>
      </c>
      <c r="C55" s="40">
        <v>146416</v>
      </c>
      <c r="D55" s="40">
        <v>1041764</v>
      </c>
      <c r="E55" s="40">
        <v>44838.400000000001</v>
      </c>
      <c r="F55" s="26">
        <f t="shared" si="0"/>
        <v>4.3040842263698878E-2</v>
      </c>
    </row>
    <row r="56" spans="2:6" x14ac:dyDescent="0.25">
      <c r="B56" s="19" t="s">
        <v>22</v>
      </c>
      <c r="C56" s="40">
        <v>0</v>
      </c>
      <c r="D56" s="40">
        <v>1369898</v>
      </c>
      <c r="E56" s="40">
        <v>1019915</v>
      </c>
      <c r="F56" s="26">
        <f t="shared" si="0"/>
        <v>0.74451893498640043</v>
      </c>
    </row>
    <row r="57" spans="2:6" x14ac:dyDescent="0.25">
      <c r="B57" s="19" t="s">
        <v>23</v>
      </c>
      <c r="C57" s="40">
        <v>0</v>
      </c>
      <c r="D57" s="40">
        <v>573180</v>
      </c>
      <c r="E57" s="40">
        <v>16071</v>
      </c>
      <c r="F57" s="26">
        <f t="shared" si="0"/>
        <v>2.8038312571966921E-2</v>
      </c>
    </row>
    <row r="58" spans="2:6" x14ac:dyDescent="0.25">
      <c r="B58" s="19" t="s">
        <v>24</v>
      </c>
      <c r="C58" s="40">
        <v>0</v>
      </c>
      <c r="D58" s="40">
        <v>33636</v>
      </c>
      <c r="E58" s="40">
        <v>31635.78</v>
      </c>
      <c r="F58" s="26">
        <f t="shared" si="0"/>
        <v>0.94053335711737418</v>
      </c>
    </row>
    <row r="59" spans="2:6" x14ac:dyDescent="0.25">
      <c r="B59" s="19" t="s">
        <v>25</v>
      </c>
      <c r="C59" s="40">
        <v>0</v>
      </c>
      <c r="D59" s="40">
        <v>0</v>
      </c>
      <c r="E59" s="40">
        <v>0</v>
      </c>
      <c r="F59" s="26" t="str">
        <f t="shared" si="0"/>
        <v>%</v>
      </c>
    </row>
    <row r="60" spans="2:6" x14ac:dyDescent="0.25">
      <c r="B60" s="19" t="s">
        <v>26</v>
      </c>
      <c r="C60" s="40">
        <v>19979816</v>
      </c>
      <c r="D60" s="40">
        <v>13826505</v>
      </c>
      <c r="E60" s="40">
        <v>1161899.1700000002</v>
      </c>
      <c r="F60" s="26">
        <f t="shared" si="0"/>
        <v>8.4034191576251568E-2</v>
      </c>
    </row>
    <row r="61" spans="2:6" x14ac:dyDescent="0.25">
      <c r="B61" s="19" t="s">
        <v>27</v>
      </c>
      <c r="C61" s="40">
        <v>88447756</v>
      </c>
      <c r="D61" s="40">
        <v>157988748</v>
      </c>
      <c r="E61" s="40">
        <v>17770853.240000002</v>
      </c>
      <c r="F61" s="26">
        <f t="shared" si="0"/>
        <v>0.11248176509380277</v>
      </c>
    </row>
    <row r="62" spans="2:6" x14ac:dyDescent="0.25">
      <c r="B62" s="4" t="s">
        <v>8</v>
      </c>
      <c r="C62" s="38">
        <f>+C49+C41+C35+C22+C19+C6</f>
        <v>7148137697</v>
      </c>
      <c r="D62" s="38">
        <f>+D49+D41+D35+D22+D19+D6</f>
        <v>7085138611</v>
      </c>
      <c r="E62" s="38">
        <f>+E49+E41+E35+E22+E19+E6</f>
        <v>946585727.31000006</v>
      </c>
      <c r="F62" s="45">
        <f t="shared" si="0"/>
        <v>0.13360158202697442</v>
      </c>
    </row>
    <row r="63" spans="2:6" x14ac:dyDescent="0.25">
      <c r="B63" s="1" t="s">
        <v>30</v>
      </c>
      <c r="C63" s="24"/>
      <c r="D63" s="24"/>
      <c r="E63" s="24"/>
    </row>
    <row r="64" spans="2:6" x14ac:dyDescent="0.25">
      <c r="C64" s="24"/>
      <c r="D64" s="24"/>
      <c r="E64" s="24"/>
      <c r="F64" s="24"/>
    </row>
    <row r="65" spans="3:5" x14ac:dyDescent="0.25">
      <c r="C65" s="24"/>
      <c r="D65" s="24"/>
      <c r="E65" s="24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3.85546875" style="1" bestFit="1" customWidth="1"/>
    <col min="5" max="5" width="12.42578125" style="1" customWidth="1"/>
    <col min="6" max="16384" width="11.42578125" style="1"/>
  </cols>
  <sheetData>
    <row r="2" spans="2:6" ht="43.5" customHeight="1" x14ac:dyDescent="0.25">
      <c r="B2" s="51" t="s">
        <v>31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29</v>
      </c>
      <c r="F5" s="12" t="s">
        <v>10</v>
      </c>
    </row>
    <row r="6" spans="2:6" x14ac:dyDescent="0.25">
      <c r="B6" s="2" t="s">
        <v>0</v>
      </c>
      <c r="C6" s="33">
        <f>SUM(C7:C18)</f>
        <v>3101057284</v>
      </c>
      <c r="D6" s="33">
        <f>SUM(D7:D18)</f>
        <v>2704951771</v>
      </c>
      <c r="E6" s="33">
        <f>SUM(E7:E18)</f>
        <v>564589767.14000022</v>
      </c>
      <c r="F6" s="42">
        <f t="shared" ref="F6:F62" si="0">IF(E6=0,"%",E6/D6)</f>
        <v>0.20872452263031505</v>
      </c>
    </row>
    <row r="7" spans="2:6" x14ac:dyDescent="0.25">
      <c r="B7" s="13" t="s">
        <v>16</v>
      </c>
      <c r="C7" s="34">
        <v>108689727</v>
      </c>
      <c r="D7" s="34">
        <v>156904206</v>
      </c>
      <c r="E7" s="34">
        <v>40076944.480000004</v>
      </c>
      <c r="F7" s="46">
        <f t="shared" si="0"/>
        <v>0.25542300937426754</v>
      </c>
    </row>
    <row r="8" spans="2:6" x14ac:dyDescent="0.25">
      <c r="B8" s="15" t="s">
        <v>17</v>
      </c>
      <c r="C8" s="35">
        <v>205773537</v>
      </c>
      <c r="D8" s="35">
        <v>238497593</v>
      </c>
      <c r="E8" s="35">
        <v>64853577.68999996</v>
      </c>
      <c r="F8" s="27">
        <f t="shared" si="0"/>
        <v>0.27192550194835702</v>
      </c>
    </row>
    <row r="9" spans="2:6" x14ac:dyDescent="0.25">
      <c r="B9" s="15" t="s">
        <v>18</v>
      </c>
      <c r="C9" s="35">
        <v>53025968</v>
      </c>
      <c r="D9" s="35">
        <v>87498172</v>
      </c>
      <c r="E9" s="35">
        <v>19048610.209999993</v>
      </c>
      <c r="F9" s="27">
        <f t="shared" si="0"/>
        <v>0.21770295052564062</v>
      </c>
    </row>
    <row r="10" spans="2:6" x14ac:dyDescent="0.25">
      <c r="B10" s="15" t="s">
        <v>19</v>
      </c>
      <c r="C10" s="35">
        <v>14634106</v>
      </c>
      <c r="D10" s="35">
        <v>32633872</v>
      </c>
      <c r="E10" s="35">
        <v>7402432.9999999972</v>
      </c>
      <c r="F10" s="27">
        <f t="shared" si="0"/>
        <v>0.22683281346448858</v>
      </c>
    </row>
    <row r="11" spans="2:6" x14ac:dyDescent="0.25">
      <c r="B11" s="15" t="s">
        <v>20</v>
      </c>
      <c r="C11" s="35">
        <v>39213384</v>
      </c>
      <c r="D11" s="35">
        <v>81657843</v>
      </c>
      <c r="E11" s="35">
        <v>18778497.740000006</v>
      </c>
      <c r="F11" s="27">
        <f t="shared" si="0"/>
        <v>0.22996563526665781</v>
      </c>
    </row>
    <row r="12" spans="2:6" x14ac:dyDescent="0.25">
      <c r="B12" s="15" t="s">
        <v>21</v>
      </c>
      <c r="C12" s="35">
        <v>25187966</v>
      </c>
      <c r="D12" s="35">
        <v>42570519</v>
      </c>
      <c r="E12" s="35">
        <v>9929016.6600000039</v>
      </c>
      <c r="F12" s="27">
        <f t="shared" si="0"/>
        <v>0.2332369182532166</v>
      </c>
    </row>
    <row r="13" spans="2:6" x14ac:dyDescent="0.25">
      <c r="B13" s="15" t="s">
        <v>22</v>
      </c>
      <c r="C13" s="35">
        <v>2776134</v>
      </c>
      <c r="D13" s="35">
        <v>6408542</v>
      </c>
      <c r="E13" s="35">
        <v>1009356.3499999997</v>
      </c>
      <c r="F13" s="27">
        <f t="shared" si="0"/>
        <v>0.1575017141184375</v>
      </c>
    </row>
    <row r="14" spans="2:6" x14ac:dyDescent="0.25">
      <c r="B14" s="15" t="s">
        <v>23</v>
      </c>
      <c r="C14" s="35">
        <v>147266477</v>
      </c>
      <c r="D14" s="35">
        <v>165775736</v>
      </c>
      <c r="E14" s="35">
        <v>39163436.920000024</v>
      </c>
      <c r="F14" s="27">
        <f t="shared" si="0"/>
        <v>0.23624348089155836</v>
      </c>
    </row>
    <row r="15" spans="2:6" x14ac:dyDescent="0.25">
      <c r="B15" s="15" t="s">
        <v>24</v>
      </c>
      <c r="C15" s="35">
        <v>21388099</v>
      </c>
      <c r="D15" s="35">
        <v>25333588</v>
      </c>
      <c r="E15" s="35">
        <v>5767394.669999999</v>
      </c>
      <c r="F15" s="27">
        <f t="shared" si="0"/>
        <v>0.22765802735877758</v>
      </c>
    </row>
    <row r="16" spans="2:6" x14ac:dyDescent="0.25">
      <c r="B16" s="15" t="s">
        <v>25</v>
      </c>
      <c r="C16" s="35">
        <v>17259058</v>
      </c>
      <c r="D16" s="35">
        <v>28342090</v>
      </c>
      <c r="E16" s="35">
        <v>5462887.9800000004</v>
      </c>
      <c r="F16" s="27">
        <f t="shared" si="0"/>
        <v>0.19274824051437281</v>
      </c>
    </row>
    <row r="17" spans="2:6" x14ac:dyDescent="0.25">
      <c r="B17" s="15" t="s">
        <v>26</v>
      </c>
      <c r="C17" s="35">
        <v>1681576870</v>
      </c>
      <c r="D17" s="35">
        <v>1172698680</v>
      </c>
      <c r="E17" s="35">
        <v>180936786.72999996</v>
      </c>
      <c r="F17" s="27">
        <f t="shared" si="0"/>
        <v>0.15429094431145771</v>
      </c>
    </row>
    <row r="18" spans="2:6" x14ac:dyDescent="0.25">
      <c r="B18" s="15" t="s">
        <v>27</v>
      </c>
      <c r="C18" s="35">
        <v>784265958</v>
      </c>
      <c r="D18" s="35">
        <v>666630930</v>
      </c>
      <c r="E18" s="35">
        <v>172160824.71000034</v>
      </c>
      <c r="F18" s="27">
        <f t="shared" si="0"/>
        <v>0.25825508082860832</v>
      </c>
    </row>
    <row r="19" spans="2:6" x14ac:dyDescent="0.25">
      <c r="B19" s="2" t="s">
        <v>1</v>
      </c>
      <c r="C19" s="33">
        <f>SUM(C20:C21)</f>
        <v>181134837</v>
      </c>
      <c r="D19" s="33">
        <f>SUM(D20:D21)</f>
        <v>183114290</v>
      </c>
      <c r="E19" s="33">
        <f>SUM(E20:E21)</f>
        <v>43665092.169999994</v>
      </c>
      <c r="F19" s="42">
        <f t="shared" si="0"/>
        <v>0.23845813546283032</v>
      </c>
    </row>
    <row r="20" spans="2:6" x14ac:dyDescent="0.25">
      <c r="B20" s="15" t="s">
        <v>26</v>
      </c>
      <c r="C20" s="35">
        <v>6547549</v>
      </c>
      <c r="D20" s="35">
        <v>3178127</v>
      </c>
      <c r="E20" s="35">
        <v>465882.77999999997</v>
      </c>
      <c r="F20" s="27">
        <f t="shared" si="0"/>
        <v>0.14659035966781692</v>
      </c>
    </row>
    <row r="21" spans="2:6" x14ac:dyDescent="0.25">
      <c r="B21" s="15" t="s">
        <v>27</v>
      </c>
      <c r="C21" s="35">
        <v>174587288</v>
      </c>
      <c r="D21" s="35">
        <v>179936163</v>
      </c>
      <c r="E21" s="35">
        <v>43199209.389999993</v>
      </c>
      <c r="F21" s="27">
        <f t="shared" si="0"/>
        <v>0.24008075236104703</v>
      </c>
    </row>
    <row r="22" spans="2:6" x14ac:dyDescent="0.25">
      <c r="B22" s="2" t="s">
        <v>2</v>
      </c>
      <c r="C22" s="33">
        <f>SUM(C23:C34)</f>
        <v>2619996950</v>
      </c>
      <c r="D22" s="33">
        <f t="shared" ref="D22:E22" si="1">SUM(D23:D34)</f>
        <v>2537997542</v>
      </c>
      <c r="E22" s="33">
        <f t="shared" si="1"/>
        <v>240603284.91000006</v>
      </c>
      <c r="F22" s="42">
        <f t="shared" si="0"/>
        <v>9.480044047654955E-2</v>
      </c>
    </row>
    <row r="23" spans="2:6" x14ac:dyDescent="0.25">
      <c r="B23" s="13" t="s">
        <v>16</v>
      </c>
      <c r="C23" s="34">
        <v>352358658</v>
      </c>
      <c r="D23" s="34">
        <v>357757306</v>
      </c>
      <c r="E23" s="34">
        <v>15751002.279999996</v>
      </c>
      <c r="F23" s="46">
        <f t="shared" si="0"/>
        <v>4.4027059729704013E-2</v>
      </c>
    </row>
    <row r="24" spans="2:6" x14ac:dyDescent="0.25">
      <c r="B24" s="15" t="s">
        <v>17</v>
      </c>
      <c r="C24" s="35">
        <v>140453399</v>
      </c>
      <c r="D24" s="35">
        <v>144161301</v>
      </c>
      <c r="E24" s="35">
        <v>24057080.289999984</v>
      </c>
      <c r="F24" s="27">
        <f t="shared" si="0"/>
        <v>0.16687613196554035</v>
      </c>
    </row>
    <row r="25" spans="2:6" x14ac:dyDescent="0.25">
      <c r="B25" s="15" t="s">
        <v>18</v>
      </c>
      <c r="C25" s="35">
        <v>184998409</v>
      </c>
      <c r="D25" s="35">
        <v>189147695</v>
      </c>
      <c r="E25" s="35">
        <v>8382628.9299999988</v>
      </c>
      <c r="F25" s="27">
        <f t="shared" si="0"/>
        <v>4.4317901574216903E-2</v>
      </c>
    </row>
    <row r="26" spans="2:6" x14ac:dyDescent="0.25">
      <c r="B26" s="15" t="s">
        <v>19</v>
      </c>
      <c r="C26" s="35">
        <v>116144087</v>
      </c>
      <c r="D26" s="35">
        <v>107001212</v>
      </c>
      <c r="E26" s="35">
        <v>3377354.3000000003</v>
      </c>
      <c r="F26" s="27">
        <f t="shared" si="0"/>
        <v>3.1563701353214582E-2</v>
      </c>
    </row>
    <row r="27" spans="2:6" x14ac:dyDescent="0.25">
      <c r="B27" s="15" t="s">
        <v>20</v>
      </c>
      <c r="C27" s="35">
        <v>63467827</v>
      </c>
      <c r="D27" s="35">
        <v>66835821</v>
      </c>
      <c r="E27" s="35">
        <v>4722943.4400000023</v>
      </c>
      <c r="F27" s="27">
        <f t="shared" si="0"/>
        <v>7.0664852609501158E-2</v>
      </c>
    </row>
    <row r="28" spans="2:6" x14ac:dyDescent="0.25">
      <c r="B28" s="15" t="s">
        <v>21</v>
      </c>
      <c r="C28" s="35">
        <v>187210176</v>
      </c>
      <c r="D28" s="35">
        <v>188113681</v>
      </c>
      <c r="E28" s="35">
        <v>3485932.17</v>
      </c>
      <c r="F28" s="27">
        <f t="shared" si="0"/>
        <v>1.8530986962080657E-2</v>
      </c>
    </row>
    <row r="29" spans="2:6" x14ac:dyDescent="0.25">
      <c r="B29" s="15" t="s">
        <v>22</v>
      </c>
      <c r="C29" s="35">
        <v>25797733</v>
      </c>
      <c r="D29" s="35">
        <v>34493893</v>
      </c>
      <c r="E29" s="35">
        <v>4310662.53</v>
      </c>
      <c r="F29" s="27">
        <f t="shared" si="0"/>
        <v>0.12496886129959295</v>
      </c>
    </row>
    <row r="30" spans="2:6" x14ac:dyDescent="0.25">
      <c r="B30" s="15" t="s">
        <v>23</v>
      </c>
      <c r="C30" s="35">
        <v>55569726</v>
      </c>
      <c r="D30" s="35">
        <v>71530081</v>
      </c>
      <c r="E30" s="35">
        <v>9974566.7699999977</v>
      </c>
      <c r="F30" s="27">
        <f t="shared" si="0"/>
        <v>0.13944576366410094</v>
      </c>
    </row>
    <row r="31" spans="2:6" x14ac:dyDescent="0.25">
      <c r="B31" s="15" t="s">
        <v>24</v>
      </c>
      <c r="C31" s="35">
        <v>16421287</v>
      </c>
      <c r="D31" s="35">
        <v>16979781</v>
      </c>
      <c r="E31" s="35">
        <v>2922932.85</v>
      </c>
      <c r="F31" s="27">
        <f t="shared" si="0"/>
        <v>0.17214196402179746</v>
      </c>
    </row>
    <row r="32" spans="2:6" x14ac:dyDescent="0.25">
      <c r="B32" s="15" t="s">
        <v>25</v>
      </c>
      <c r="C32" s="35">
        <v>59201092</v>
      </c>
      <c r="D32" s="35">
        <v>65614193</v>
      </c>
      <c r="E32" s="35">
        <v>4329602.8400000008</v>
      </c>
      <c r="F32" s="27">
        <f t="shared" si="0"/>
        <v>6.5985766829441933E-2</v>
      </c>
    </row>
    <row r="33" spans="2:6" x14ac:dyDescent="0.25">
      <c r="B33" s="15" t="s">
        <v>26</v>
      </c>
      <c r="C33" s="35">
        <v>347384897</v>
      </c>
      <c r="D33" s="35">
        <v>596857413</v>
      </c>
      <c r="E33" s="35">
        <v>69546713.940000013</v>
      </c>
      <c r="F33" s="27">
        <f t="shared" si="0"/>
        <v>0.11652148808948447</v>
      </c>
    </row>
    <row r="34" spans="2:6" x14ac:dyDescent="0.25">
      <c r="B34" s="16" t="s">
        <v>27</v>
      </c>
      <c r="C34" s="36">
        <v>1070989659</v>
      </c>
      <c r="D34" s="36">
        <v>699505165</v>
      </c>
      <c r="E34" s="36">
        <v>89741864.570000082</v>
      </c>
      <c r="F34" s="47">
        <f t="shared" si="0"/>
        <v>0.1282933551605728</v>
      </c>
    </row>
    <row r="35" spans="2:6" x14ac:dyDescent="0.25">
      <c r="B35" s="2" t="s">
        <v>3</v>
      </c>
      <c r="C35" s="33">
        <f>SUM(C36:C40)</f>
        <v>668364185</v>
      </c>
      <c r="D35" s="33">
        <f t="shared" ref="D35:E35" si="2">SUM(D36:D40)</f>
        <v>646359042</v>
      </c>
      <c r="E35" s="33">
        <f t="shared" si="2"/>
        <v>7757977</v>
      </c>
      <c r="F35" s="42">
        <f t="shared" si="0"/>
        <v>1.2002581376435669E-2</v>
      </c>
    </row>
    <row r="36" spans="2:6" x14ac:dyDescent="0.25">
      <c r="B36" s="15" t="s">
        <v>19</v>
      </c>
      <c r="C36" s="35">
        <v>11471763</v>
      </c>
      <c r="D36" s="35">
        <v>0</v>
      </c>
      <c r="E36" s="35">
        <v>0</v>
      </c>
      <c r="F36" s="27" t="str">
        <f t="shared" si="0"/>
        <v>%</v>
      </c>
    </row>
    <row r="37" spans="2:6" x14ac:dyDescent="0.25">
      <c r="B37" s="15" t="s">
        <v>20</v>
      </c>
      <c r="C37" s="35">
        <v>15000000</v>
      </c>
      <c r="D37" s="35">
        <v>0</v>
      </c>
      <c r="E37" s="35">
        <v>0</v>
      </c>
      <c r="F37" s="27" t="str">
        <f t="shared" si="0"/>
        <v>%</v>
      </c>
    </row>
    <row r="38" spans="2:6" x14ac:dyDescent="0.25">
      <c r="B38" s="15" t="s">
        <v>21</v>
      </c>
      <c r="C38" s="35">
        <v>25000000</v>
      </c>
      <c r="D38" s="35">
        <v>0</v>
      </c>
      <c r="E38" s="35">
        <v>0</v>
      </c>
      <c r="F38" s="27" t="str">
        <f t="shared" si="0"/>
        <v>%</v>
      </c>
    </row>
    <row r="39" spans="2:6" x14ac:dyDescent="0.25">
      <c r="B39" s="15" t="s">
        <v>25</v>
      </c>
      <c r="C39" s="35">
        <v>10000000</v>
      </c>
      <c r="D39" s="35">
        <v>0</v>
      </c>
      <c r="E39" s="35">
        <v>0</v>
      </c>
      <c r="F39" s="27" t="str">
        <f t="shared" si="0"/>
        <v>%</v>
      </c>
    </row>
    <row r="40" spans="2:6" x14ac:dyDescent="0.25">
      <c r="B40" s="15" t="s">
        <v>26</v>
      </c>
      <c r="C40" s="35">
        <v>606892422</v>
      </c>
      <c r="D40" s="35">
        <v>646359042</v>
      </c>
      <c r="E40" s="35">
        <v>7757977</v>
      </c>
      <c r="F40" s="27">
        <f t="shared" si="0"/>
        <v>1.2002581376435669E-2</v>
      </c>
    </row>
    <row r="41" spans="2:6" x14ac:dyDescent="0.25">
      <c r="B41" s="2" t="s">
        <v>4</v>
      </c>
      <c r="C41" s="33">
        <f>+SUM(C42:C48)</f>
        <v>54106220</v>
      </c>
      <c r="D41" s="33">
        <f t="shared" ref="D41:E41" si="3">+SUM(D42:D48)</f>
        <v>67351577</v>
      </c>
      <c r="E41" s="33">
        <f t="shared" si="3"/>
        <v>18739896.789999999</v>
      </c>
      <c r="F41" s="42">
        <f t="shared" si="0"/>
        <v>0.2782399109971842</v>
      </c>
    </row>
    <row r="42" spans="2:6" x14ac:dyDescent="0.25">
      <c r="B42" s="13" t="s">
        <v>16</v>
      </c>
      <c r="C42" s="34">
        <v>15836813</v>
      </c>
      <c r="D42" s="34">
        <v>25850313</v>
      </c>
      <c r="E42" s="34">
        <v>7559061</v>
      </c>
      <c r="F42" s="46">
        <f t="shared" si="0"/>
        <v>0.2924166140657562</v>
      </c>
    </row>
    <row r="43" spans="2:6" x14ac:dyDescent="0.25">
      <c r="B43" s="15" t="s">
        <v>17</v>
      </c>
      <c r="C43" s="35">
        <v>115000</v>
      </c>
      <c r="D43" s="35">
        <v>915000</v>
      </c>
      <c r="E43" s="35">
        <v>722301</v>
      </c>
      <c r="F43" s="27">
        <f t="shared" si="0"/>
        <v>0.78939999999999999</v>
      </c>
    </row>
    <row r="44" spans="2:6" x14ac:dyDescent="0.25">
      <c r="B44" s="15" t="s">
        <v>18</v>
      </c>
      <c r="C44" s="35">
        <v>0</v>
      </c>
      <c r="D44" s="35">
        <v>801554</v>
      </c>
      <c r="E44" s="35">
        <v>218401</v>
      </c>
      <c r="F44" s="27">
        <f t="shared" si="0"/>
        <v>0.27247197319207439</v>
      </c>
    </row>
    <row r="45" spans="2:6" x14ac:dyDescent="0.25">
      <c r="B45" s="15" t="s">
        <v>19</v>
      </c>
      <c r="C45" s="35">
        <v>0</v>
      </c>
      <c r="D45" s="35">
        <v>2581679</v>
      </c>
      <c r="E45" s="35">
        <v>848060.8</v>
      </c>
      <c r="F45" s="27">
        <f t="shared" si="0"/>
        <v>0.32849196201386771</v>
      </c>
    </row>
    <row r="46" spans="2:6" x14ac:dyDescent="0.25">
      <c r="B46" s="15" t="s">
        <v>21</v>
      </c>
      <c r="C46" s="35">
        <v>0</v>
      </c>
      <c r="D46" s="35">
        <v>2095000</v>
      </c>
      <c r="E46" s="35">
        <v>0</v>
      </c>
      <c r="F46" s="27" t="str">
        <f t="shared" si="0"/>
        <v>%</v>
      </c>
    </row>
    <row r="47" spans="2:6" x14ac:dyDescent="0.25">
      <c r="B47" s="15" t="s">
        <v>26</v>
      </c>
      <c r="C47" s="35">
        <v>28569220</v>
      </c>
      <c r="D47" s="35">
        <v>8104796</v>
      </c>
      <c r="E47" s="35">
        <v>2334130.9900000002</v>
      </c>
      <c r="F47" s="27">
        <f t="shared" si="0"/>
        <v>0.28799379898025812</v>
      </c>
    </row>
    <row r="48" spans="2:6" x14ac:dyDescent="0.25">
      <c r="B48" s="15" t="s">
        <v>27</v>
      </c>
      <c r="C48" s="35">
        <v>9585187</v>
      </c>
      <c r="D48" s="35">
        <v>27003235</v>
      </c>
      <c r="E48" s="35">
        <v>7057942</v>
      </c>
      <c r="F48" s="27">
        <f t="shared" si="0"/>
        <v>0.26137394278870663</v>
      </c>
    </row>
    <row r="49" spans="2:6" x14ac:dyDescent="0.25">
      <c r="B49" s="2" t="s">
        <v>5</v>
      </c>
      <c r="C49" s="33">
        <f>+SUM(C50:C61)</f>
        <v>258099871</v>
      </c>
      <c r="D49" s="33">
        <f t="shared" ref="D49:E49" si="4">+SUM(D50:D61)</f>
        <v>256669599</v>
      </c>
      <c r="E49" s="33">
        <f t="shared" si="4"/>
        <v>22052199.82</v>
      </c>
      <c r="F49" s="42">
        <f t="shared" si="0"/>
        <v>8.5916680066188911E-2</v>
      </c>
    </row>
    <row r="50" spans="2:6" x14ac:dyDescent="0.25">
      <c r="B50" s="13" t="s">
        <v>16</v>
      </c>
      <c r="C50" s="34">
        <v>25060000</v>
      </c>
      <c r="D50" s="34">
        <v>26751548</v>
      </c>
      <c r="E50" s="34">
        <v>0</v>
      </c>
      <c r="F50" s="46" t="str">
        <f t="shared" si="0"/>
        <v>%</v>
      </c>
    </row>
    <row r="51" spans="2:6" x14ac:dyDescent="0.25">
      <c r="B51" s="15" t="s">
        <v>17</v>
      </c>
      <c r="C51" s="35">
        <v>88341387</v>
      </c>
      <c r="D51" s="35">
        <v>73090763</v>
      </c>
      <c r="E51" s="35">
        <v>2316312.54</v>
      </c>
      <c r="F51" s="27">
        <f t="shared" si="0"/>
        <v>3.1690906551351775E-2</v>
      </c>
    </row>
    <row r="52" spans="2:6" x14ac:dyDescent="0.25">
      <c r="B52" s="15" t="s">
        <v>18</v>
      </c>
      <c r="C52" s="35">
        <v>25640000</v>
      </c>
      <c r="D52" s="35">
        <v>26806871</v>
      </c>
      <c r="E52" s="35">
        <v>20151</v>
      </c>
      <c r="F52" s="27">
        <f t="shared" si="0"/>
        <v>7.5171026114909123E-4</v>
      </c>
    </row>
    <row r="53" spans="2:6" x14ac:dyDescent="0.25">
      <c r="B53" s="15" t="s">
        <v>19</v>
      </c>
      <c r="C53" s="35">
        <v>13528237</v>
      </c>
      <c r="D53" s="35">
        <v>14053700</v>
      </c>
      <c r="E53" s="35">
        <v>0</v>
      </c>
      <c r="F53" s="27" t="str">
        <f t="shared" si="0"/>
        <v>%</v>
      </c>
    </row>
    <row r="54" spans="2:6" x14ac:dyDescent="0.25">
      <c r="B54" s="15" t="s">
        <v>20</v>
      </c>
      <c r="C54" s="35">
        <v>0</v>
      </c>
      <c r="D54" s="35">
        <v>652395</v>
      </c>
      <c r="E54" s="35">
        <v>19171.8</v>
      </c>
      <c r="F54" s="27">
        <f t="shared" si="0"/>
        <v>2.9386797875520197E-2</v>
      </c>
    </row>
    <row r="55" spans="2:6" x14ac:dyDescent="0.25">
      <c r="B55" s="15" t="s">
        <v>21</v>
      </c>
      <c r="C55" s="35">
        <v>146416</v>
      </c>
      <c r="D55" s="35">
        <v>847561</v>
      </c>
      <c r="E55" s="35">
        <v>44838.400000000001</v>
      </c>
      <c r="F55" s="27">
        <f t="shared" si="0"/>
        <v>5.2902858909270246E-2</v>
      </c>
    </row>
    <row r="56" spans="2:6" x14ac:dyDescent="0.25">
      <c r="B56" s="15" t="s">
        <v>22</v>
      </c>
      <c r="C56" s="35">
        <v>0</v>
      </c>
      <c r="D56" s="35">
        <v>1369898</v>
      </c>
      <c r="E56" s="35">
        <v>1019915</v>
      </c>
      <c r="F56" s="27">
        <f t="shared" si="0"/>
        <v>0.74451893498640043</v>
      </c>
    </row>
    <row r="57" spans="2:6" x14ac:dyDescent="0.25">
      <c r="B57" s="15" t="s">
        <v>23</v>
      </c>
      <c r="C57" s="35">
        <v>0</v>
      </c>
      <c r="D57" s="35">
        <v>356400</v>
      </c>
      <c r="E57" s="35">
        <v>16071</v>
      </c>
      <c r="F57" s="27">
        <f t="shared" si="0"/>
        <v>4.5092592592592594E-2</v>
      </c>
    </row>
    <row r="58" spans="2:6" x14ac:dyDescent="0.25">
      <c r="B58" s="15" t="s">
        <v>24</v>
      </c>
      <c r="C58" s="35">
        <v>0</v>
      </c>
      <c r="D58" s="35">
        <v>33636</v>
      </c>
      <c r="E58" s="35">
        <v>31635.78</v>
      </c>
      <c r="F58" s="27">
        <f t="shared" si="0"/>
        <v>0.94053335711737418</v>
      </c>
    </row>
    <row r="59" spans="2:6" x14ac:dyDescent="0.25">
      <c r="B59" s="15" t="s">
        <v>25</v>
      </c>
      <c r="C59" s="35">
        <v>0</v>
      </c>
      <c r="D59" s="35">
        <v>0</v>
      </c>
      <c r="E59" s="35">
        <v>0</v>
      </c>
      <c r="F59" s="27" t="str">
        <f t="shared" si="0"/>
        <v>%</v>
      </c>
    </row>
    <row r="60" spans="2:6" x14ac:dyDescent="0.25">
      <c r="B60" s="15" t="s">
        <v>26</v>
      </c>
      <c r="C60" s="35">
        <v>18932075</v>
      </c>
      <c r="D60" s="35">
        <v>11288231</v>
      </c>
      <c r="E60" s="35">
        <v>1063293.1599999999</v>
      </c>
      <c r="F60" s="27">
        <f t="shared" si="0"/>
        <v>9.4194844170003247E-2</v>
      </c>
    </row>
    <row r="61" spans="2:6" x14ac:dyDescent="0.25">
      <c r="B61" s="15" t="s">
        <v>27</v>
      </c>
      <c r="C61" s="35">
        <v>86451756</v>
      </c>
      <c r="D61" s="35">
        <v>101418596</v>
      </c>
      <c r="E61" s="35">
        <v>17520811.140000001</v>
      </c>
      <c r="F61" s="27">
        <f t="shared" si="0"/>
        <v>0.17275738208799499</v>
      </c>
    </row>
    <row r="62" spans="2:6" x14ac:dyDescent="0.25">
      <c r="B62" s="4" t="s">
        <v>8</v>
      </c>
      <c r="C62" s="38">
        <f>+C49+C41+C35+C22+C19+C6</f>
        <v>6882759347</v>
      </c>
      <c r="D62" s="38">
        <f>+D49+D41+D35+D22+D19+D6</f>
        <v>6396443821</v>
      </c>
      <c r="E62" s="38">
        <f>+E49+E41+E35+E22+E19+E6</f>
        <v>897408217.83000028</v>
      </c>
      <c r="F62" s="45">
        <f t="shared" si="0"/>
        <v>0.14029799103116367</v>
      </c>
    </row>
    <row r="63" spans="2:6" x14ac:dyDescent="0.25">
      <c r="B63" s="1" t="s">
        <v>30</v>
      </c>
      <c r="C63" s="11"/>
      <c r="D63" s="11"/>
      <c r="E63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3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108" bestFit="1" customWidth="1"/>
    <col min="3" max="4" width="12.28515625" bestFit="1" customWidth="1"/>
    <col min="5" max="5" width="12.42578125" customWidth="1"/>
  </cols>
  <sheetData>
    <row r="2" spans="2:6" ht="52.5" customHeight="1" x14ac:dyDescent="0.25">
      <c r="B2" s="51" t="s">
        <v>32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29</v>
      </c>
      <c r="F5" s="12" t="s">
        <v>10</v>
      </c>
    </row>
    <row r="6" spans="2:6" x14ac:dyDescent="0.25">
      <c r="B6" s="2" t="s">
        <v>0</v>
      </c>
      <c r="C6" s="33">
        <f>SUM(C7:C9)</f>
        <v>1859589</v>
      </c>
      <c r="D6" s="33">
        <f t="shared" ref="D6:E6" si="0">SUM(D7:D9)</f>
        <v>1859589</v>
      </c>
      <c r="E6" s="33">
        <f t="shared" si="0"/>
        <v>115060</v>
      </c>
      <c r="F6" s="42">
        <f t="shared" ref="F6:F32" si="1">IF(E6=0,"%",E6/D6)</f>
        <v>6.1873887186899901E-2</v>
      </c>
    </row>
    <row r="7" spans="2:6" x14ac:dyDescent="0.25">
      <c r="B7" s="15" t="s">
        <v>17</v>
      </c>
      <c r="C7" s="35">
        <v>212597</v>
      </c>
      <c r="D7" s="35">
        <v>212597</v>
      </c>
      <c r="E7" s="35">
        <v>0</v>
      </c>
      <c r="F7" s="48" t="str">
        <f t="shared" si="1"/>
        <v>%</v>
      </c>
    </row>
    <row r="8" spans="2:6" x14ac:dyDescent="0.25">
      <c r="B8" s="15" t="s">
        <v>23</v>
      </c>
      <c r="C8" s="35">
        <v>650000</v>
      </c>
      <c r="D8" s="35">
        <v>650000</v>
      </c>
      <c r="E8" s="35">
        <v>60354</v>
      </c>
      <c r="F8" s="48">
        <f t="shared" si="1"/>
        <v>9.2852307692307692E-2</v>
      </c>
    </row>
    <row r="9" spans="2:6" x14ac:dyDescent="0.25">
      <c r="B9" s="15" t="s">
        <v>27</v>
      </c>
      <c r="C9" s="35">
        <v>996992</v>
      </c>
      <c r="D9" s="35">
        <v>996992</v>
      </c>
      <c r="E9" s="35">
        <v>54706</v>
      </c>
      <c r="F9" s="48">
        <f t="shared" si="1"/>
        <v>5.4871052124791375E-2</v>
      </c>
    </row>
    <row r="10" spans="2:6" x14ac:dyDescent="0.25">
      <c r="B10" s="2" t="s">
        <v>1</v>
      </c>
      <c r="C10" s="33">
        <f>SUM(C11:C11)</f>
        <v>867000</v>
      </c>
      <c r="D10" s="33">
        <f>SUM(D11:D11)</f>
        <v>867000</v>
      </c>
      <c r="E10" s="33">
        <f>SUM(E11:E11)</f>
        <v>0</v>
      </c>
      <c r="F10" s="42" t="str">
        <f t="shared" si="1"/>
        <v>%</v>
      </c>
    </row>
    <row r="11" spans="2:6" x14ac:dyDescent="0.25">
      <c r="B11" s="25" t="s">
        <v>27</v>
      </c>
      <c r="C11" s="34">
        <v>867000</v>
      </c>
      <c r="D11" s="34">
        <v>867000</v>
      </c>
      <c r="E11" s="34">
        <v>0</v>
      </c>
      <c r="F11" s="28" t="str">
        <f t="shared" si="1"/>
        <v>%</v>
      </c>
    </row>
    <row r="12" spans="2:6" x14ac:dyDescent="0.25">
      <c r="B12" s="2" t="s">
        <v>2</v>
      </c>
      <c r="C12" s="33">
        <f>+SUM(C13:C24)</f>
        <v>255916433</v>
      </c>
      <c r="D12" s="33">
        <f>+SUM(D13:D24)</f>
        <v>273055699</v>
      </c>
      <c r="E12" s="33">
        <f>+SUM(E13:E24)</f>
        <v>17574753.479999997</v>
      </c>
      <c r="F12" s="42">
        <f t="shared" si="1"/>
        <v>6.4363254619344154E-2</v>
      </c>
    </row>
    <row r="13" spans="2:6" x14ac:dyDescent="0.25">
      <c r="B13" s="13" t="s">
        <v>16</v>
      </c>
      <c r="C13" s="34">
        <v>495238</v>
      </c>
      <c r="D13" s="34">
        <v>1807264</v>
      </c>
      <c r="E13" s="34">
        <v>205792.77999999997</v>
      </c>
      <c r="F13" s="28">
        <f t="shared" si="1"/>
        <v>0.11386979434105918</v>
      </c>
    </row>
    <row r="14" spans="2:6" x14ac:dyDescent="0.25">
      <c r="B14" s="15" t="s">
        <v>17</v>
      </c>
      <c r="C14" s="35">
        <v>5794291</v>
      </c>
      <c r="D14" s="35">
        <v>6616473</v>
      </c>
      <c r="E14" s="35">
        <v>29327.9</v>
      </c>
      <c r="F14" s="48">
        <f t="shared" si="1"/>
        <v>4.4325579504367356E-3</v>
      </c>
    </row>
    <row r="15" spans="2:6" x14ac:dyDescent="0.25">
      <c r="B15" s="15" t="s">
        <v>18</v>
      </c>
      <c r="C15" s="35">
        <v>4893863</v>
      </c>
      <c r="D15" s="35">
        <v>6393863</v>
      </c>
      <c r="E15" s="35">
        <v>0</v>
      </c>
      <c r="F15" s="48" t="str">
        <f t="shared" si="1"/>
        <v>%</v>
      </c>
    </row>
    <row r="16" spans="2:6" x14ac:dyDescent="0.25">
      <c r="B16" s="15" t="s">
        <v>19</v>
      </c>
      <c r="C16" s="35">
        <v>73046</v>
      </c>
      <c r="D16" s="35">
        <v>73046</v>
      </c>
      <c r="E16" s="35">
        <v>0</v>
      </c>
      <c r="F16" s="48" t="str">
        <f t="shared" si="1"/>
        <v>%</v>
      </c>
    </row>
    <row r="17" spans="2:6" x14ac:dyDescent="0.25">
      <c r="B17" s="15" t="s">
        <v>20</v>
      </c>
      <c r="C17" s="35">
        <v>936500</v>
      </c>
      <c r="D17" s="35">
        <v>936500</v>
      </c>
      <c r="E17" s="35">
        <v>50000</v>
      </c>
      <c r="F17" s="48">
        <f t="shared" si="1"/>
        <v>5.3390282968499736E-2</v>
      </c>
    </row>
    <row r="18" spans="2:6" x14ac:dyDescent="0.25">
      <c r="B18" s="15" t="s">
        <v>21</v>
      </c>
      <c r="C18" s="35">
        <v>127610</v>
      </c>
      <c r="D18" s="35">
        <v>541981</v>
      </c>
      <c r="E18" s="35">
        <v>6000</v>
      </c>
      <c r="F18" s="48">
        <f t="shared" si="1"/>
        <v>1.1070498781322593E-2</v>
      </c>
    </row>
    <row r="19" spans="2:6" x14ac:dyDescent="0.25">
      <c r="B19" s="15" t="s">
        <v>22</v>
      </c>
      <c r="C19" s="35">
        <v>402081</v>
      </c>
      <c r="D19" s="35">
        <v>402081</v>
      </c>
      <c r="E19" s="35">
        <v>6000</v>
      </c>
      <c r="F19" s="48">
        <f t="shared" si="1"/>
        <v>1.4922366388861946E-2</v>
      </c>
    </row>
    <row r="20" spans="2:6" x14ac:dyDescent="0.25">
      <c r="B20" s="15" t="s">
        <v>23</v>
      </c>
      <c r="C20" s="35">
        <v>411623</v>
      </c>
      <c r="D20" s="35">
        <v>611623</v>
      </c>
      <c r="E20" s="35">
        <v>20000</v>
      </c>
      <c r="F20" s="48">
        <f t="shared" si="1"/>
        <v>3.2699882116924969E-2</v>
      </c>
    </row>
    <row r="21" spans="2:6" x14ac:dyDescent="0.25">
      <c r="B21" s="15" t="s">
        <v>24</v>
      </c>
      <c r="C21" s="35">
        <v>162022</v>
      </c>
      <c r="D21" s="35">
        <v>162022</v>
      </c>
      <c r="E21" s="35">
        <v>0</v>
      </c>
      <c r="F21" s="48" t="str">
        <f t="shared" si="1"/>
        <v>%</v>
      </c>
    </row>
    <row r="22" spans="2:6" x14ac:dyDescent="0.25">
      <c r="B22" s="15" t="s">
        <v>25</v>
      </c>
      <c r="C22" s="35">
        <v>168429</v>
      </c>
      <c r="D22" s="35">
        <v>168429</v>
      </c>
      <c r="E22" s="35">
        <v>59590</v>
      </c>
      <c r="F22" s="48">
        <f t="shared" si="1"/>
        <v>0.3537989301129853</v>
      </c>
    </row>
    <row r="23" spans="2:6" x14ac:dyDescent="0.25">
      <c r="B23" s="15" t="s">
        <v>26</v>
      </c>
      <c r="C23" s="35">
        <v>73402843</v>
      </c>
      <c r="D23" s="35">
        <v>101445191</v>
      </c>
      <c r="E23" s="35">
        <v>6125220.9100000001</v>
      </c>
      <c r="F23" s="48">
        <f t="shared" si="1"/>
        <v>6.0379608433089746E-2</v>
      </c>
    </row>
    <row r="24" spans="2:6" x14ac:dyDescent="0.25">
      <c r="B24" s="15" t="s">
        <v>27</v>
      </c>
      <c r="C24" s="35">
        <v>169048887</v>
      </c>
      <c r="D24" s="35">
        <v>153897226</v>
      </c>
      <c r="E24" s="35">
        <v>11072821.889999999</v>
      </c>
      <c r="F24" s="48">
        <f t="shared" si="1"/>
        <v>7.194945729561103E-2</v>
      </c>
    </row>
    <row r="25" spans="2:6" x14ac:dyDescent="0.25">
      <c r="B25" s="2" t="s">
        <v>4</v>
      </c>
      <c r="C25" s="33">
        <f>+SUM(C26:C27)</f>
        <v>3691587</v>
      </c>
      <c r="D25" s="33">
        <f>+SUM(D26:D27)</f>
        <v>2748607</v>
      </c>
      <c r="E25" s="33">
        <f>+SUM(E26:E27)</f>
        <v>344882.58</v>
      </c>
      <c r="F25" s="42">
        <f t="shared" si="1"/>
        <v>0.1254754062694303</v>
      </c>
    </row>
    <row r="26" spans="2:6" x14ac:dyDescent="0.25">
      <c r="B26" s="13" t="s">
        <v>26</v>
      </c>
      <c r="C26" s="34">
        <v>3350465</v>
      </c>
      <c r="D26" s="34">
        <v>2308540</v>
      </c>
      <c r="E26" s="34">
        <v>308184.08</v>
      </c>
      <c r="F26" s="28">
        <f t="shared" si="1"/>
        <v>0.13349739662297383</v>
      </c>
    </row>
    <row r="27" spans="2:6" x14ac:dyDescent="0.25">
      <c r="B27" s="15" t="s">
        <v>27</v>
      </c>
      <c r="C27" s="35">
        <v>341122</v>
      </c>
      <c r="D27" s="35">
        <v>440067</v>
      </c>
      <c r="E27" s="35">
        <v>36698.5</v>
      </c>
      <c r="F27" s="48">
        <f t="shared" si="1"/>
        <v>8.3392983341173052E-2</v>
      </c>
    </row>
    <row r="28" spans="2:6" x14ac:dyDescent="0.25">
      <c r="B28" s="2" t="s">
        <v>5</v>
      </c>
      <c r="C28" s="33">
        <f>+SUM(C29:C31)</f>
        <v>3043741</v>
      </c>
      <c r="D28" s="33">
        <f>+SUM(D29:D31)</f>
        <v>9237814</v>
      </c>
      <c r="E28" s="33">
        <f>+SUM(E29:E31)</f>
        <v>284005.71000000002</v>
      </c>
      <c r="F28" s="42">
        <f t="shared" si="1"/>
        <v>3.0743822077387576E-2</v>
      </c>
    </row>
    <row r="29" spans="2:6" x14ac:dyDescent="0.25">
      <c r="B29" s="15" t="s">
        <v>23</v>
      </c>
      <c r="C29" s="35">
        <v>0</v>
      </c>
      <c r="D29" s="35">
        <v>55625</v>
      </c>
      <c r="E29" s="35">
        <v>0</v>
      </c>
      <c r="F29" s="48" t="str">
        <f t="shared" si="1"/>
        <v>%</v>
      </c>
    </row>
    <row r="30" spans="2:6" x14ac:dyDescent="0.25">
      <c r="B30" s="15" t="s">
        <v>26</v>
      </c>
      <c r="C30" s="35">
        <v>1047741</v>
      </c>
      <c r="D30" s="35">
        <v>2464274</v>
      </c>
      <c r="E30" s="35">
        <v>98606.010000000009</v>
      </c>
      <c r="F30" s="48">
        <f t="shared" si="1"/>
        <v>4.0014223256017799E-2</v>
      </c>
    </row>
    <row r="31" spans="2:6" x14ac:dyDescent="0.25">
      <c r="B31" s="15" t="s">
        <v>27</v>
      </c>
      <c r="C31" s="35">
        <v>1996000</v>
      </c>
      <c r="D31" s="35">
        <v>6717915</v>
      </c>
      <c r="E31" s="35">
        <v>185399.7</v>
      </c>
      <c r="F31" s="48">
        <f t="shared" si="1"/>
        <v>2.7597803782870134E-2</v>
      </c>
    </row>
    <row r="32" spans="2:6" x14ac:dyDescent="0.25">
      <c r="B32" s="4" t="s">
        <v>8</v>
      </c>
      <c r="C32" s="38">
        <f>+C28+C25+C12+C10+C6</f>
        <v>265378350</v>
      </c>
      <c r="D32" s="38">
        <f>+D28+D25+D12+D10+D6</f>
        <v>287768709</v>
      </c>
      <c r="E32" s="38">
        <f>+E28+E25+E12+E10+E6</f>
        <v>18318701.769999996</v>
      </c>
      <c r="F32" s="45">
        <f t="shared" si="1"/>
        <v>6.3657726490339142E-2</v>
      </c>
    </row>
    <row r="33" spans="2:2" x14ac:dyDescent="0.25">
      <c r="B33" s="1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1"/>
  <sheetViews>
    <sheetView showGridLines="0" zoomScaleNormal="100" workbookViewId="0">
      <selection activeCell="B3" sqref="B3"/>
    </sheetView>
  </sheetViews>
  <sheetFormatPr baseColWidth="10" defaultRowHeight="15" x14ac:dyDescent="0.25"/>
  <cols>
    <col min="2" max="2" width="71.5703125" customWidth="1"/>
    <col min="5" max="5" width="12.42578125" customWidth="1"/>
  </cols>
  <sheetData>
    <row r="2" spans="2:6" ht="52.5" customHeight="1" x14ac:dyDescent="0.25">
      <c r="B2" s="51" t="s">
        <v>33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29</v>
      </c>
      <c r="F5" s="12" t="s">
        <v>10</v>
      </c>
    </row>
    <row r="6" spans="2:6" x14ac:dyDescent="0.25">
      <c r="B6" s="2" t="s">
        <v>5</v>
      </c>
      <c r="C6" s="33">
        <f>+SUM(C10:C10)</f>
        <v>0</v>
      </c>
      <c r="D6" s="33">
        <f>+SUM(D10:D10)</f>
        <v>44478522</v>
      </c>
      <c r="E6" s="33">
        <f>+SUM(E10:E10)</f>
        <v>0</v>
      </c>
      <c r="F6" s="42" t="str">
        <f t="shared" ref="F6:F10" si="0">IF(E6=0,"%",E6/D6)</f>
        <v>%</v>
      </c>
    </row>
    <row r="7" spans="2:6" x14ac:dyDescent="0.25">
      <c r="B7" s="13" t="s">
        <v>17</v>
      </c>
      <c r="C7" s="34">
        <v>0</v>
      </c>
      <c r="D7" s="34">
        <v>94000</v>
      </c>
      <c r="E7" s="34">
        <v>0</v>
      </c>
      <c r="F7" s="28" t="str">
        <f t="shared" si="0"/>
        <v>%</v>
      </c>
    </row>
    <row r="8" spans="2:6" x14ac:dyDescent="0.25">
      <c r="B8" s="15" t="s">
        <v>21</v>
      </c>
      <c r="C8" s="35">
        <v>0</v>
      </c>
      <c r="D8" s="35">
        <v>186495</v>
      </c>
      <c r="E8" s="35">
        <v>0</v>
      </c>
      <c r="F8" s="48" t="str">
        <f t="shared" si="0"/>
        <v>%</v>
      </c>
    </row>
    <row r="9" spans="2:6" x14ac:dyDescent="0.25">
      <c r="B9" s="15" t="s">
        <v>23</v>
      </c>
      <c r="C9" s="35">
        <v>0</v>
      </c>
      <c r="D9" s="35">
        <v>161155</v>
      </c>
      <c r="E9" s="35">
        <v>0</v>
      </c>
      <c r="F9" s="48" t="str">
        <f t="shared" si="0"/>
        <v>%</v>
      </c>
    </row>
    <row r="10" spans="2:6" x14ac:dyDescent="0.25">
      <c r="B10" s="16" t="s">
        <v>27</v>
      </c>
      <c r="C10" s="36">
        <v>0</v>
      </c>
      <c r="D10" s="36">
        <v>44478522</v>
      </c>
      <c r="E10" s="36">
        <v>0</v>
      </c>
      <c r="F10" s="50" t="str">
        <f t="shared" si="0"/>
        <v>%</v>
      </c>
    </row>
    <row r="11" spans="2:6" x14ac:dyDescent="0.25">
      <c r="B11" s="1" t="s">
        <v>30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51" t="s">
        <v>15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5"/>
      <c r="C7" s="14"/>
      <c r="D7" s="14"/>
      <c r="E7" s="14"/>
      <c r="F7" s="21" t="e">
        <f>E7/D7</f>
        <v>#DIV/0!</v>
      </c>
    </row>
    <row r="8" spans="2:6" x14ac:dyDescent="0.25">
      <c r="B8" s="16"/>
      <c r="C8" s="17"/>
      <c r="D8" s="17"/>
      <c r="E8" s="17"/>
      <c r="F8" s="22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showGridLines="0" workbookViewId="0">
      <selection activeCell="B3" sqref="B3"/>
    </sheetView>
  </sheetViews>
  <sheetFormatPr baseColWidth="10" defaultRowHeight="15" x14ac:dyDescent="0.25"/>
  <cols>
    <col min="2" max="2" width="85.28515625" bestFit="1" customWidth="1"/>
    <col min="4" max="4" width="12.28515625" bestFit="1" customWidth="1"/>
    <col min="5" max="5" width="12.42578125" customWidth="1"/>
  </cols>
  <sheetData>
    <row r="2" spans="2:6" ht="60" customHeight="1" x14ac:dyDescent="0.25">
      <c r="B2" s="51" t="s">
        <v>34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29</v>
      </c>
      <c r="F5" s="12" t="s">
        <v>10</v>
      </c>
    </row>
    <row r="6" spans="2:6" x14ac:dyDescent="0.25">
      <c r="B6" s="2" t="s">
        <v>2</v>
      </c>
      <c r="C6" s="33">
        <f>SUM(C7:C16)</f>
        <v>0</v>
      </c>
      <c r="D6" s="33">
        <f>SUM(D7:D16)</f>
        <v>94718151</v>
      </c>
      <c r="E6" s="33">
        <f>SUM(E7:E16)</f>
        <v>6234823.7999999998</v>
      </c>
      <c r="F6" s="42">
        <f t="shared" ref="F6:F27" si="0">IF(E6=0,"%",E6/D6)</f>
        <v>6.5825015946521168E-2</v>
      </c>
    </row>
    <row r="7" spans="2:6" x14ac:dyDescent="0.25">
      <c r="B7" s="31" t="s">
        <v>16</v>
      </c>
      <c r="C7" s="34">
        <v>0</v>
      </c>
      <c r="D7" s="34">
        <v>17170733</v>
      </c>
      <c r="E7" s="34">
        <v>485626.65</v>
      </c>
      <c r="F7" s="28">
        <f t="shared" si="0"/>
        <v>2.8282231748638805E-2</v>
      </c>
    </row>
    <row r="8" spans="2:6" x14ac:dyDescent="0.25">
      <c r="B8" s="29" t="s">
        <v>17</v>
      </c>
      <c r="C8" s="35">
        <v>0</v>
      </c>
      <c r="D8" s="35">
        <v>50341045</v>
      </c>
      <c r="E8" s="35">
        <v>3448124.8300000005</v>
      </c>
      <c r="F8" s="48">
        <f t="shared" si="0"/>
        <v>6.8495297028498325E-2</v>
      </c>
    </row>
    <row r="9" spans="2:6" x14ac:dyDescent="0.25">
      <c r="B9" s="29" t="s">
        <v>18</v>
      </c>
      <c r="C9" s="35">
        <v>0</v>
      </c>
      <c r="D9" s="35">
        <v>5807997</v>
      </c>
      <c r="E9" s="35">
        <v>618468.67999999993</v>
      </c>
      <c r="F9" s="48">
        <f t="shared" si="0"/>
        <v>0.10648570927292145</v>
      </c>
    </row>
    <row r="10" spans="2:6" x14ac:dyDescent="0.25">
      <c r="B10" s="29" t="s">
        <v>19</v>
      </c>
      <c r="C10" s="35">
        <v>0</v>
      </c>
      <c r="D10" s="35">
        <v>43139</v>
      </c>
      <c r="E10" s="35">
        <v>0</v>
      </c>
      <c r="F10" s="48" t="str">
        <f t="shared" si="0"/>
        <v>%</v>
      </c>
    </row>
    <row r="11" spans="2:6" x14ac:dyDescent="0.25">
      <c r="B11" s="29" t="s">
        <v>20</v>
      </c>
      <c r="C11" s="35">
        <v>0</v>
      </c>
      <c r="D11" s="35">
        <v>8918205</v>
      </c>
      <c r="E11" s="35">
        <v>1066402.96</v>
      </c>
      <c r="F11" s="48">
        <f t="shared" si="0"/>
        <v>0.11957596399723935</v>
      </c>
    </row>
    <row r="12" spans="2:6" x14ac:dyDescent="0.25">
      <c r="B12" s="29" t="s">
        <v>21</v>
      </c>
      <c r="C12" s="35">
        <v>0</v>
      </c>
      <c r="D12" s="35">
        <v>6545864</v>
      </c>
      <c r="E12" s="35">
        <v>8950.3700000000008</v>
      </c>
      <c r="F12" s="48">
        <f t="shared" si="0"/>
        <v>1.3673321046694525E-3</v>
      </c>
    </row>
    <row r="13" spans="2:6" x14ac:dyDescent="0.25">
      <c r="B13" s="29" t="s">
        <v>23</v>
      </c>
      <c r="C13" s="35">
        <v>0</v>
      </c>
      <c r="D13" s="35">
        <v>1291888</v>
      </c>
      <c r="E13" s="35">
        <v>97064.77</v>
      </c>
      <c r="F13" s="48">
        <f t="shared" si="0"/>
        <v>7.5134044127664321E-2</v>
      </c>
    </row>
    <row r="14" spans="2:6" x14ac:dyDescent="0.25">
      <c r="B14" s="29" t="s">
        <v>24</v>
      </c>
      <c r="C14" s="35">
        <v>0</v>
      </c>
      <c r="D14" s="35">
        <v>695393</v>
      </c>
      <c r="E14" s="35">
        <v>0</v>
      </c>
      <c r="F14" s="48" t="str">
        <f t="shared" si="0"/>
        <v>%</v>
      </c>
    </row>
    <row r="15" spans="2:6" x14ac:dyDescent="0.25">
      <c r="B15" s="29" t="s">
        <v>25</v>
      </c>
      <c r="C15" s="35">
        <v>0</v>
      </c>
      <c r="D15" s="35">
        <v>1569225</v>
      </c>
      <c r="E15" s="35">
        <v>7485.24</v>
      </c>
      <c r="F15" s="48">
        <f t="shared" si="0"/>
        <v>4.7700234192037472E-3</v>
      </c>
    </row>
    <row r="16" spans="2:6" x14ac:dyDescent="0.25">
      <c r="B16" s="29" t="s">
        <v>26</v>
      </c>
      <c r="C16" s="35">
        <v>0</v>
      </c>
      <c r="D16" s="35">
        <v>2334662</v>
      </c>
      <c r="E16" s="35">
        <v>502700.3</v>
      </c>
      <c r="F16" s="48">
        <f t="shared" si="0"/>
        <v>0.2153203761401008</v>
      </c>
    </row>
    <row r="17" spans="2:6" x14ac:dyDescent="0.25">
      <c r="B17" s="2" t="s">
        <v>27</v>
      </c>
      <c r="C17" s="33">
        <v>0</v>
      </c>
      <c r="D17" s="33">
        <v>254207434</v>
      </c>
      <c r="E17" s="33">
        <v>24479404.710000005</v>
      </c>
      <c r="F17" s="42">
        <f t="shared" si="0"/>
        <v>9.6296966319246211E-2</v>
      </c>
    </row>
    <row r="18" spans="2:6" x14ac:dyDescent="0.25">
      <c r="B18" s="30" t="s">
        <v>27</v>
      </c>
      <c r="C18" s="37">
        <v>0</v>
      </c>
      <c r="D18" s="37">
        <v>80000</v>
      </c>
      <c r="E18" s="37">
        <v>79936.800000000003</v>
      </c>
      <c r="F18" s="49">
        <f t="shared" si="0"/>
        <v>0.99921000000000004</v>
      </c>
    </row>
    <row r="19" spans="2:6" x14ac:dyDescent="0.25">
      <c r="B19" s="2" t="s">
        <v>5</v>
      </c>
      <c r="C19" s="33">
        <f>+SUM(C20:C26)</f>
        <v>0</v>
      </c>
      <c r="D19" s="33">
        <f t="shared" ref="D19:E19" si="1">+SUM(D20:D26)</f>
        <v>7000324</v>
      </c>
      <c r="E19" s="33">
        <f t="shared" si="1"/>
        <v>64642.400000000001</v>
      </c>
      <c r="F19" s="42">
        <f t="shared" si="0"/>
        <v>9.2342011598320305E-3</v>
      </c>
    </row>
    <row r="20" spans="2:6" x14ac:dyDescent="0.25">
      <c r="B20" s="31" t="s">
        <v>16</v>
      </c>
      <c r="C20" s="34">
        <v>0</v>
      </c>
      <c r="D20" s="34">
        <v>23115</v>
      </c>
      <c r="E20" s="34">
        <v>0</v>
      </c>
      <c r="F20" s="28" t="str">
        <f t="shared" si="0"/>
        <v>%</v>
      </c>
    </row>
    <row r="21" spans="2:6" x14ac:dyDescent="0.25">
      <c r="B21" s="29" t="s">
        <v>17</v>
      </c>
      <c r="C21" s="35">
        <v>0</v>
      </c>
      <c r="D21" s="35">
        <v>1262000</v>
      </c>
      <c r="E21" s="35">
        <v>0</v>
      </c>
      <c r="F21" s="48" t="str">
        <f t="shared" si="0"/>
        <v>%</v>
      </c>
    </row>
    <row r="22" spans="2:6" x14ac:dyDescent="0.25">
      <c r="B22" s="29" t="s">
        <v>18</v>
      </c>
      <c r="C22" s="35">
        <v>0</v>
      </c>
      <c r="D22" s="35">
        <v>3286</v>
      </c>
      <c r="E22" s="35">
        <v>0</v>
      </c>
      <c r="F22" s="48" t="str">
        <f t="shared" si="0"/>
        <v>%</v>
      </c>
    </row>
    <row r="23" spans="2:6" x14ac:dyDescent="0.25">
      <c r="B23" s="29" t="s">
        <v>20</v>
      </c>
      <c r="C23" s="35">
        <v>0</v>
      </c>
      <c r="D23" s="35">
        <v>256500</v>
      </c>
      <c r="E23" s="35">
        <v>0</v>
      </c>
      <c r="F23" s="48" t="str">
        <f t="shared" si="0"/>
        <v>%</v>
      </c>
    </row>
    <row r="24" spans="2:6" x14ac:dyDescent="0.25">
      <c r="B24" s="29" t="s">
        <v>21</v>
      </c>
      <c r="C24" s="35">
        <v>0</v>
      </c>
      <c r="D24" s="35">
        <v>7708</v>
      </c>
      <c r="E24" s="35">
        <v>0</v>
      </c>
      <c r="F24" s="48" t="str">
        <f t="shared" si="0"/>
        <v>%</v>
      </c>
    </row>
    <row r="25" spans="2:6" x14ac:dyDescent="0.25">
      <c r="B25" s="29" t="s">
        <v>26</v>
      </c>
      <c r="C25" s="35">
        <v>0</v>
      </c>
      <c r="D25" s="35">
        <v>74000</v>
      </c>
      <c r="E25" s="35">
        <v>0</v>
      </c>
      <c r="F25" s="48" t="str">
        <f t="shared" si="0"/>
        <v>%</v>
      </c>
    </row>
    <row r="26" spans="2:6" x14ac:dyDescent="0.25">
      <c r="B26" s="32" t="s">
        <v>27</v>
      </c>
      <c r="C26" s="36">
        <v>0</v>
      </c>
      <c r="D26" s="36">
        <v>5373715</v>
      </c>
      <c r="E26" s="36">
        <v>64642.400000000001</v>
      </c>
      <c r="F26" s="50">
        <f t="shared" si="0"/>
        <v>1.2029368881676829E-2</v>
      </c>
    </row>
    <row r="27" spans="2:6" x14ac:dyDescent="0.25">
      <c r="B27" s="4" t="s">
        <v>8</v>
      </c>
      <c r="C27" s="38">
        <f>+C19+C17+C6</f>
        <v>0</v>
      </c>
      <c r="D27" s="38">
        <f>+D19+D17+D6</f>
        <v>355925909</v>
      </c>
      <c r="E27" s="38">
        <f>+E19+E17+E6</f>
        <v>30778870.910000004</v>
      </c>
      <c r="F27" s="45">
        <f t="shared" si="0"/>
        <v>8.6475499905234496E-2</v>
      </c>
    </row>
    <row r="28" spans="2:6" x14ac:dyDescent="0.25">
      <c r="B28" s="1" t="s">
        <v>30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51" t="s">
        <v>13</v>
      </c>
      <c r="C2" s="51"/>
      <c r="D2" s="51"/>
      <c r="E2" s="51"/>
      <c r="F2" s="51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3"/>
      <c r="C7" s="14"/>
      <c r="D7" s="14"/>
      <c r="E7" s="14"/>
      <c r="F7" s="21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2018-04-16T15:34:30Z</dcterms:modified>
</cp:coreProperties>
</file>