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pR_Pliego 2018\04_Abril - OK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RDR!$B$2:$F$34</definedName>
    <definedName name="_xlnm.Print_Area" localSheetId="1">RO!$B$2:$F$63</definedName>
    <definedName name="_xlnm.Print_Area" localSheetId="3">ROCC!$B$2:$F$11</definedName>
    <definedName name="_xlnm.Print_Area" localSheetId="4">ROOC!$B$2:$F$10</definedName>
    <definedName name="_xlnm.Print_Area" localSheetId="0">'TODA FUENTE'!$B$2:$F$63</definedName>
  </definedNames>
  <calcPr calcId="152511"/>
</workbook>
</file>

<file path=xl/calcChain.xml><?xml version="1.0" encoding="utf-8"?>
<calcChain xmlns="http://schemas.openxmlformats.org/spreadsheetml/2006/main">
  <c r="E18" i="5" l="1"/>
  <c r="D18" i="5"/>
  <c r="F16" i="5" l="1"/>
  <c r="F30" i="3" l="1"/>
  <c r="F25" i="5" l="1"/>
  <c r="F9" i="8"/>
  <c r="F8" i="8"/>
  <c r="F7" i="8"/>
  <c r="F31" i="3"/>
  <c r="C6" i="8"/>
  <c r="F27" i="5" l="1"/>
  <c r="F26" i="5"/>
  <c r="F24" i="5"/>
  <c r="F23" i="5"/>
  <c r="F22" i="5"/>
  <c r="F21" i="5"/>
  <c r="F19" i="5"/>
  <c r="F18" i="5"/>
  <c r="F17" i="5"/>
  <c r="F15" i="5"/>
  <c r="F14" i="5"/>
  <c r="F13" i="5"/>
  <c r="F12" i="5"/>
  <c r="F11" i="5"/>
  <c r="F10" i="5"/>
  <c r="F9" i="5"/>
  <c r="F8" i="5"/>
  <c r="F7" i="5"/>
  <c r="F10" i="8"/>
  <c r="F32" i="3"/>
  <c r="F29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9" i="3"/>
  <c r="F8" i="3"/>
  <c r="F7" i="3"/>
  <c r="F61" i="2"/>
  <c r="F60" i="2"/>
  <c r="F59" i="2"/>
  <c r="F58" i="2"/>
  <c r="F57" i="2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2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11" i="2"/>
  <c r="F10" i="2"/>
  <c r="F9" i="2"/>
  <c r="F8" i="2"/>
  <c r="F7" i="2"/>
  <c r="C49" i="2"/>
  <c r="D49" i="2"/>
  <c r="E49" i="2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0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39" i="1"/>
  <c r="C49" i="1"/>
  <c r="D49" i="1"/>
  <c r="E49" i="1"/>
  <c r="F49" i="1" l="1"/>
  <c r="F49" i="2"/>
  <c r="E6" i="3"/>
  <c r="D6" i="3"/>
  <c r="C6" i="3"/>
  <c r="E35" i="2"/>
  <c r="D35" i="2"/>
  <c r="C35" i="2"/>
  <c r="E35" i="1"/>
  <c r="F35" i="1" s="1"/>
  <c r="D35" i="1"/>
  <c r="C35" i="1"/>
  <c r="E6" i="5"/>
  <c r="F6" i="5" s="1"/>
  <c r="D6" i="5"/>
  <c r="C6" i="5"/>
  <c r="E20" i="5"/>
  <c r="D20" i="5"/>
  <c r="D28" i="5" s="1"/>
  <c r="C20" i="5"/>
  <c r="E6" i="8"/>
  <c r="D6" i="8"/>
  <c r="C25" i="3"/>
  <c r="D25" i="3"/>
  <c r="E25" i="3"/>
  <c r="F25" i="3" s="1"/>
  <c r="C19" i="1"/>
  <c r="D19" i="1"/>
  <c r="E19" i="1"/>
  <c r="F19" i="1" s="1"/>
  <c r="C28" i="5" l="1"/>
  <c r="F6" i="8"/>
  <c r="F20" i="5"/>
  <c r="E28" i="5"/>
  <c r="F28" i="5" s="1"/>
  <c r="F6" i="3"/>
  <c r="F35" i="2"/>
  <c r="E10" i="3"/>
  <c r="F10" i="3" s="1"/>
  <c r="D10" i="3"/>
  <c r="C10" i="3"/>
  <c r="E6" i="7" l="1"/>
  <c r="E8" i="7" s="1"/>
  <c r="D6" i="7"/>
  <c r="C6" i="7"/>
  <c r="F7" i="7"/>
  <c r="D8" i="7"/>
  <c r="C8" i="7"/>
  <c r="F6" i="7" l="1"/>
  <c r="F8" i="7"/>
  <c r="E6" i="4" l="1"/>
  <c r="E9" i="4" s="1"/>
  <c r="D6" i="4"/>
  <c r="D9" i="4" s="1"/>
  <c r="C6" i="4"/>
  <c r="C9" i="4" s="1"/>
  <c r="E28" i="3"/>
  <c r="D28" i="3"/>
  <c r="C28" i="3"/>
  <c r="E12" i="3"/>
  <c r="D12" i="3"/>
  <c r="C12" i="3"/>
  <c r="E41" i="2"/>
  <c r="D41" i="2"/>
  <c r="C41" i="2"/>
  <c r="E22" i="2"/>
  <c r="F22" i="2" s="1"/>
  <c r="D22" i="2"/>
  <c r="C22" i="2"/>
  <c r="E19" i="2"/>
  <c r="F19" i="2" s="1"/>
  <c r="D19" i="2"/>
  <c r="C19" i="2"/>
  <c r="E6" i="2"/>
  <c r="D6" i="2"/>
  <c r="C6" i="2"/>
  <c r="E41" i="1"/>
  <c r="D41" i="1"/>
  <c r="C41" i="1"/>
  <c r="E22" i="1"/>
  <c r="D22" i="1"/>
  <c r="C22" i="1"/>
  <c r="E6" i="1"/>
  <c r="D6" i="1"/>
  <c r="C6" i="1"/>
  <c r="F12" i="3" l="1"/>
  <c r="F22" i="1"/>
  <c r="F28" i="3"/>
  <c r="F41" i="2"/>
  <c r="F41" i="1"/>
  <c r="C62" i="2"/>
  <c r="D62" i="2"/>
  <c r="F6" i="2"/>
  <c r="E62" i="2"/>
  <c r="C62" i="1"/>
  <c r="D62" i="1"/>
  <c r="F6" i="1"/>
  <c r="E62" i="1"/>
  <c r="D33" i="3"/>
  <c r="E33" i="3"/>
  <c r="C33" i="3"/>
  <c r="F9" i="4"/>
  <c r="F8" i="4"/>
  <c r="F7" i="4"/>
  <c r="F6" i="4"/>
  <c r="F33" i="3" l="1"/>
  <c r="F62" i="2"/>
  <c r="F62" i="1"/>
</calcChain>
</file>

<file path=xl/sharedStrings.xml><?xml version="1.0" encoding="utf-8"?>
<sst xmlns="http://schemas.openxmlformats.org/spreadsheetml/2006/main" count="223" uniqueCount="36">
  <si>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</si>
  <si>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</si>
  <si>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</si>
  <si>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</si>
  <si>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</si>
  <si>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</si>
  <si>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</si>
  <si>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</si>
  <si>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</si>
  <si>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</si>
  <si>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</si>
  <si>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</si>
  <si>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</si>
  <si>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</si>
  <si>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DEVENGADO
AL 31.01.17</t>
  </si>
  <si>
    <t>EJECUCION DE LOS PROGRAMAS PRESUPUESTALES AL MES DE ENERO DEL AÑO FISCAL 2017 DEL PLIEGO 011 MINSA - ROOC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</si>
  <si>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</si>
  <si>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</si>
  <si>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</si>
  <si>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</si>
  <si>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</si>
  <si>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</si>
  <si>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</si>
  <si>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</si>
  <si>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</si>
  <si>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</si>
  <si>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</si>
  <si>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</si>
  <si>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EJECUCION DE LOS PROGRAMAS PRESUPUESTALES AL MES DE ABRIL DEL AÑO FISCAL 2018 DEL PLIEGO 011 MINSA - TODA FUENTE</t>
  </si>
  <si>
    <t>EJECUCION DE LOS PROGRAMAS PRESUPUESTALES AL MES DE ABRIL DEL AÑO FISCAL 2018 DEL PLIEGO 011 MINSA - RECURSOS ORDINARIOS</t>
  </si>
  <si>
    <t>EJECUCION DE LOS PROGRAMAS PRESUPUESTALES AL MES DE ABRIL DEL AÑO FISCAL 2018 DEL PLIEGO 011 MINSA - RECURSOS DIRECTAMENTE RECAUDADOS</t>
  </si>
  <si>
    <t>EJECUCION DE LOS PROGRAMAS PRESUPUESTALES AL MES DE ABRIL DEL AÑO FISCAL 2018 DEL PLIEGO 011 MINSA - ROOC</t>
  </si>
  <si>
    <t>EJECUCION DE LOS PROGRAMAS PRESUPUESTALES AL MES DE ABRIL DEL AÑO FISCAL 2018 DEL PLIEGO 011 MINSA - DYT</t>
  </si>
  <si>
    <t>Fuente:  Base de Datos MEF al cierre del mes de Abril</t>
  </si>
  <si>
    <t>5  OTROS GASTOS</t>
  </si>
  <si>
    <t>DEVENGADO
AL 30.04.18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</si>
</sst>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7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3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vertical="center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4" fillId="0" borderId="7" xfId="3" applyNumberFormat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showGridLines="0" tabSelected="1" zoomScaleNormal="100" workbookViewId="0">
      <selection activeCell="E6" sqref="E6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5" width="13.85546875" style="1" bestFit="1" customWidth="1"/>
    <col min="6" max="16384" width="11.42578125" style="1"/>
  </cols>
  <sheetData>
    <row r="2" spans="2:6" ht="51.75" customHeight="1" x14ac:dyDescent="0.25">
      <c r="B2" s="51" t="s">
        <v>28</v>
      </c>
      <c r="C2" s="51"/>
      <c r="D2" s="51"/>
      <c r="E2" s="51"/>
      <c r="F2" s="51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35</v>
      </c>
      <c r="F5" s="10" t="s">
        <v>10</v>
      </c>
    </row>
    <row r="6" spans="2:6" x14ac:dyDescent="0.25">
      <c r="B6" s="2" t="s">
        <v>0</v>
      </c>
      <c r="C6" s="33">
        <f>SUM(C7:C18)</f>
        <v>3102916873</v>
      </c>
      <c r="D6" s="33">
        <f>SUM(D7:D18)</f>
        <v>2706412949</v>
      </c>
      <c r="E6" s="33">
        <f>SUM(E7:E18)</f>
        <v>748737901.01999998</v>
      </c>
      <c r="F6" s="42">
        <f t="shared" ref="F6:F62" si="0">IF(E6=0,"%",E6/D6)</f>
        <v>0.2766532362685647</v>
      </c>
    </row>
    <row r="7" spans="2:6" x14ac:dyDescent="0.25">
      <c r="B7" s="18" t="s">
        <v>16</v>
      </c>
      <c r="C7" s="39">
        <v>108689727</v>
      </c>
      <c r="D7" s="39">
        <v>157858836</v>
      </c>
      <c r="E7" s="39">
        <v>52898749.140000023</v>
      </c>
      <c r="F7" s="43">
        <f t="shared" si="0"/>
        <v>0.33510160394189165</v>
      </c>
    </row>
    <row r="8" spans="2:6" x14ac:dyDescent="0.25">
      <c r="B8" s="19" t="s">
        <v>17</v>
      </c>
      <c r="C8" s="40">
        <v>205986134</v>
      </c>
      <c r="D8" s="40">
        <v>241244877</v>
      </c>
      <c r="E8" s="40">
        <v>83697327.670000032</v>
      </c>
      <c r="F8" s="26">
        <f t="shared" si="0"/>
        <v>0.3469392955026358</v>
      </c>
    </row>
    <row r="9" spans="2:6" x14ac:dyDescent="0.25">
      <c r="B9" s="19" t="s">
        <v>18</v>
      </c>
      <c r="C9" s="40">
        <v>53025968</v>
      </c>
      <c r="D9" s="40">
        <v>87979493</v>
      </c>
      <c r="E9" s="40">
        <v>26388848.510000013</v>
      </c>
      <c r="F9" s="26">
        <f t="shared" si="0"/>
        <v>0.29994317550795629</v>
      </c>
    </row>
    <row r="10" spans="2:6" x14ac:dyDescent="0.25">
      <c r="B10" s="19" t="s">
        <v>19</v>
      </c>
      <c r="C10" s="40">
        <v>14634106</v>
      </c>
      <c r="D10" s="40">
        <v>32679072</v>
      </c>
      <c r="E10" s="40">
        <v>10321559.439999999</v>
      </c>
      <c r="F10" s="26">
        <f t="shared" si="0"/>
        <v>0.31584616111497904</v>
      </c>
    </row>
    <row r="11" spans="2:6" x14ac:dyDescent="0.25">
      <c r="B11" s="19" t="s">
        <v>20</v>
      </c>
      <c r="C11" s="40">
        <v>39213384</v>
      </c>
      <c r="D11" s="40">
        <v>81532932</v>
      </c>
      <c r="E11" s="40">
        <v>26027058.219999995</v>
      </c>
      <c r="F11" s="26">
        <f t="shared" si="0"/>
        <v>0.31922141865326265</v>
      </c>
    </row>
    <row r="12" spans="2:6" x14ac:dyDescent="0.25">
      <c r="B12" s="19" t="s">
        <v>21</v>
      </c>
      <c r="C12" s="40">
        <v>25187966</v>
      </c>
      <c r="D12" s="40">
        <v>42726560</v>
      </c>
      <c r="E12" s="40">
        <v>14185899.770000009</v>
      </c>
      <c r="F12" s="26">
        <f t="shared" si="0"/>
        <v>0.33201595845769022</v>
      </c>
    </row>
    <row r="13" spans="2:6" x14ac:dyDescent="0.25">
      <c r="B13" s="19" t="s">
        <v>22</v>
      </c>
      <c r="C13" s="40">
        <v>2776134</v>
      </c>
      <c r="D13" s="40">
        <v>6566854</v>
      </c>
      <c r="E13" s="40">
        <v>1425818.5199999998</v>
      </c>
      <c r="F13" s="26">
        <f t="shared" si="0"/>
        <v>0.21712352977544494</v>
      </c>
    </row>
    <row r="14" spans="2:6" x14ac:dyDescent="0.25">
      <c r="B14" s="19" t="s">
        <v>23</v>
      </c>
      <c r="C14" s="40">
        <v>147916477</v>
      </c>
      <c r="D14" s="40">
        <v>167909984</v>
      </c>
      <c r="E14" s="40">
        <v>55180085.480000027</v>
      </c>
      <c r="F14" s="26">
        <f t="shared" si="0"/>
        <v>0.32862897229506033</v>
      </c>
    </row>
    <row r="15" spans="2:6" x14ac:dyDescent="0.25">
      <c r="B15" s="19" t="s">
        <v>24</v>
      </c>
      <c r="C15" s="40">
        <v>21388099</v>
      </c>
      <c r="D15" s="40">
        <v>25699904</v>
      </c>
      <c r="E15" s="40">
        <v>8008169.089999998</v>
      </c>
      <c r="F15" s="26">
        <f t="shared" si="0"/>
        <v>0.31160307408152177</v>
      </c>
    </row>
    <row r="16" spans="2:6" x14ac:dyDescent="0.25">
      <c r="B16" s="19" t="s">
        <v>25</v>
      </c>
      <c r="C16" s="40">
        <v>17259058</v>
      </c>
      <c r="D16" s="40">
        <v>29455029</v>
      </c>
      <c r="E16" s="40">
        <v>7613098.2699999986</v>
      </c>
      <c r="F16" s="26">
        <f t="shared" si="0"/>
        <v>0.25846514257378589</v>
      </c>
    </row>
    <row r="17" spans="2:6" x14ac:dyDescent="0.25">
      <c r="B17" s="19" t="s">
        <v>26</v>
      </c>
      <c r="C17" s="40">
        <v>1681576870</v>
      </c>
      <c r="D17" s="40">
        <v>1155977941</v>
      </c>
      <c r="E17" s="40">
        <v>240937076.22000003</v>
      </c>
      <c r="F17" s="26">
        <f t="shared" si="0"/>
        <v>0.20842705355741734</v>
      </c>
    </row>
    <row r="18" spans="2:6" x14ac:dyDescent="0.25">
      <c r="B18" s="19" t="s">
        <v>27</v>
      </c>
      <c r="C18" s="40">
        <v>785262950</v>
      </c>
      <c r="D18" s="40">
        <v>676781467</v>
      </c>
      <c r="E18" s="40">
        <v>222054210.68999994</v>
      </c>
      <c r="F18" s="26">
        <f t="shared" si="0"/>
        <v>0.32810326747614665</v>
      </c>
    </row>
    <row r="19" spans="2:6" x14ac:dyDescent="0.25">
      <c r="B19" s="2" t="s">
        <v>1</v>
      </c>
      <c r="C19" s="33">
        <f>SUM(C20:C21)</f>
        <v>182001837</v>
      </c>
      <c r="D19" s="33">
        <f>SUM(D20:D21)</f>
        <v>183981290</v>
      </c>
      <c r="E19" s="33">
        <f>SUM(E20:E21)</f>
        <v>56873239.829999991</v>
      </c>
      <c r="F19" s="42">
        <f t="shared" si="0"/>
        <v>0.30912512804970543</v>
      </c>
    </row>
    <row r="20" spans="2:6" x14ac:dyDescent="0.25">
      <c r="B20" s="18" t="s">
        <v>26</v>
      </c>
      <c r="C20" s="39">
        <v>6547549</v>
      </c>
      <c r="D20" s="39">
        <v>3178289</v>
      </c>
      <c r="E20" s="39">
        <v>480216.41000000003</v>
      </c>
      <c r="F20" s="43">
        <f t="shared" si="0"/>
        <v>0.15109274518459462</v>
      </c>
    </row>
    <row r="21" spans="2:6" x14ac:dyDescent="0.25">
      <c r="B21" s="19" t="s">
        <v>27</v>
      </c>
      <c r="C21" s="40">
        <v>175454288</v>
      </c>
      <c r="D21" s="40">
        <v>180803001</v>
      </c>
      <c r="E21" s="40">
        <v>56393023.419999994</v>
      </c>
      <c r="F21" s="26">
        <f t="shared" si="0"/>
        <v>0.31190313826704674</v>
      </c>
    </row>
    <row r="22" spans="2:6" x14ac:dyDescent="0.25">
      <c r="B22" s="2" t="s">
        <v>2</v>
      </c>
      <c r="C22" s="33">
        <f>SUM(C23:C34)</f>
        <v>2875913383</v>
      </c>
      <c r="D22" s="33">
        <f t="shared" ref="D22:E22" si="1">SUM(D23:D34)</f>
        <v>3157729371</v>
      </c>
      <c r="E22" s="33">
        <f t="shared" si="1"/>
        <v>423736900.88000011</v>
      </c>
      <c r="F22" s="42">
        <f t="shared" si="0"/>
        <v>0.13419037893858832</v>
      </c>
    </row>
    <row r="23" spans="2:6" x14ac:dyDescent="0.25">
      <c r="B23" s="18" t="s">
        <v>16</v>
      </c>
      <c r="C23" s="39">
        <v>352853896</v>
      </c>
      <c r="D23" s="39">
        <v>314510883</v>
      </c>
      <c r="E23" s="39">
        <v>25017531.420000009</v>
      </c>
      <c r="F23" s="43">
        <f t="shared" si="0"/>
        <v>7.9544247185875633E-2</v>
      </c>
    </row>
    <row r="24" spans="2:6" x14ac:dyDescent="0.25">
      <c r="B24" s="19" t="s">
        <v>17</v>
      </c>
      <c r="C24" s="40">
        <v>146247690</v>
      </c>
      <c r="D24" s="40">
        <v>183384510</v>
      </c>
      <c r="E24" s="40">
        <v>39375695.690000042</v>
      </c>
      <c r="F24" s="26">
        <f t="shared" si="0"/>
        <v>0.21471658478679601</v>
      </c>
    </row>
    <row r="25" spans="2:6" x14ac:dyDescent="0.25">
      <c r="B25" s="19" t="s">
        <v>18</v>
      </c>
      <c r="C25" s="40">
        <v>189892272</v>
      </c>
      <c r="D25" s="40">
        <v>337693892</v>
      </c>
      <c r="E25" s="40">
        <v>16858528.850000009</v>
      </c>
      <c r="F25" s="26">
        <f t="shared" si="0"/>
        <v>4.9922516365797961E-2</v>
      </c>
    </row>
    <row r="26" spans="2:6" x14ac:dyDescent="0.25">
      <c r="B26" s="19" t="s">
        <v>19</v>
      </c>
      <c r="C26" s="40">
        <v>116217133</v>
      </c>
      <c r="D26" s="40">
        <v>96339142</v>
      </c>
      <c r="E26" s="40">
        <v>4550644.370000001</v>
      </c>
      <c r="F26" s="26">
        <f t="shared" si="0"/>
        <v>4.7235674675201081E-2</v>
      </c>
    </row>
    <row r="27" spans="2:6" x14ac:dyDescent="0.25">
      <c r="B27" s="19" t="s">
        <v>20</v>
      </c>
      <c r="C27" s="40">
        <v>64404327</v>
      </c>
      <c r="D27" s="40">
        <v>69836398</v>
      </c>
      <c r="E27" s="40">
        <v>8426419.6199999992</v>
      </c>
      <c r="F27" s="26">
        <f t="shared" si="0"/>
        <v>0.12065942490332905</v>
      </c>
    </row>
    <row r="28" spans="2:6" x14ac:dyDescent="0.25">
      <c r="B28" s="19" t="s">
        <v>21</v>
      </c>
      <c r="C28" s="40">
        <v>187337786</v>
      </c>
      <c r="D28" s="40">
        <v>193748634</v>
      </c>
      <c r="E28" s="40">
        <v>6680111.0599999996</v>
      </c>
      <c r="F28" s="26">
        <f t="shared" si="0"/>
        <v>3.4478235650425279E-2</v>
      </c>
    </row>
    <row r="29" spans="2:6" x14ac:dyDescent="0.25">
      <c r="B29" s="19" t="s">
        <v>22</v>
      </c>
      <c r="C29" s="40">
        <v>26199814</v>
      </c>
      <c r="D29" s="40">
        <v>34988157</v>
      </c>
      <c r="E29" s="40">
        <v>6714900.9000000013</v>
      </c>
      <c r="F29" s="26">
        <f t="shared" si="0"/>
        <v>0.19191925141984476</v>
      </c>
    </row>
    <row r="30" spans="2:6" x14ac:dyDescent="0.25">
      <c r="B30" s="19" t="s">
        <v>23</v>
      </c>
      <c r="C30" s="40">
        <v>55981349</v>
      </c>
      <c r="D30" s="40">
        <v>79111518</v>
      </c>
      <c r="E30" s="40">
        <v>14114372.309999999</v>
      </c>
      <c r="F30" s="26">
        <f t="shared" si="0"/>
        <v>0.17841109192216484</v>
      </c>
    </row>
    <row r="31" spans="2:6" x14ac:dyDescent="0.25">
      <c r="B31" s="19" t="s">
        <v>24</v>
      </c>
      <c r="C31" s="40">
        <v>16583309</v>
      </c>
      <c r="D31" s="40">
        <v>17582925</v>
      </c>
      <c r="E31" s="40">
        <v>4479085.1000000034</v>
      </c>
      <c r="F31" s="26">
        <f t="shared" si="0"/>
        <v>0.25474061340761012</v>
      </c>
    </row>
    <row r="32" spans="2:6" x14ac:dyDescent="0.25">
      <c r="B32" s="19" t="s">
        <v>25</v>
      </c>
      <c r="C32" s="40">
        <v>59369521</v>
      </c>
      <c r="D32" s="40">
        <v>79323869</v>
      </c>
      <c r="E32" s="40">
        <v>6512905.0999999987</v>
      </c>
      <c r="F32" s="26">
        <f t="shared" si="0"/>
        <v>8.2105237453811014E-2</v>
      </c>
    </row>
    <row r="33" spans="2:6" x14ac:dyDescent="0.25">
      <c r="B33" s="19" t="s">
        <v>26</v>
      </c>
      <c r="C33" s="40">
        <v>420787740</v>
      </c>
      <c r="D33" s="40">
        <v>614619186</v>
      </c>
      <c r="E33" s="40">
        <v>104251550.77000003</v>
      </c>
      <c r="F33" s="26">
        <f t="shared" si="0"/>
        <v>0.16961974690129511</v>
      </c>
    </row>
    <row r="34" spans="2:6" x14ac:dyDescent="0.25">
      <c r="B34" s="20" t="s">
        <v>27</v>
      </c>
      <c r="C34" s="41">
        <v>1240038546</v>
      </c>
      <c r="D34" s="41">
        <v>1136590257</v>
      </c>
      <c r="E34" s="41">
        <v>186755155.68999997</v>
      </c>
      <c r="F34" s="44">
        <f t="shared" si="0"/>
        <v>0.16431176894207705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144949348</v>
      </c>
      <c r="E35" s="33">
        <f t="shared" si="2"/>
        <v>12414465</v>
      </c>
      <c r="F35" s="42">
        <f t="shared" si="0"/>
        <v>8.5646918535984037E-2</v>
      </c>
    </row>
    <row r="36" spans="2:6" x14ac:dyDescent="0.25">
      <c r="B36" s="19" t="s">
        <v>19</v>
      </c>
      <c r="C36" s="40">
        <v>11471763</v>
      </c>
      <c r="D36" s="40">
        <v>0</v>
      </c>
      <c r="E36" s="40">
        <v>0</v>
      </c>
      <c r="F36" s="26" t="str">
        <f t="shared" si="0"/>
        <v>%</v>
      </c>
    </row>
    <row r="37" spans="2:6" x14ac:dyDescent="0.25">
      <c r="B37" s="19" t="s">
        <v>20</v>
      </c>
      <c r="C37" s="40">
        <v>15000000</v>
      </c>
      <c r="D37" s="40">
        <v>0</v>
      </c>
      <c r="E37" s="40">
        <v>0</v>
      </c>
      <c r="F37" s="26" t="str">
        <f t="shared" si="0"/>
        <v>%</v>
      </c>
    </row>
    <row r="38" spans="2:6" x14ac:dyDescent="0.25">
      <c r="B38" s="19" t="s">
        <v>21</v>
      </c>
      <c r="C38" s="40">
        <v>25000000</v>
      </c>
      <c r="D38" s="40">
        <v>0</v>
      </c>
      <c r="E38" s="40">
        <v>0</v>
      </c>
      <c r="F38" s="26" t="str">
        <f t="shared" si="0"/>
        <v>%</v>
      </c>
    </row>
    <row r="39" spans="2:6" x14ac:dyDescent="0.25">
      <c r="B39" s="19" t="s">
        <v>25</v>
      </c>
      <c r="C39" s="40">
        <v>10000000</v>
      </c>
      <c r="D39" s="40">
        <v>0</v>
      </c>
      <c r="E39" s="40">
        <v>0</v>
      </c>
      <c r="F39" s="26" t="str">
        <f t="shared" ref="F39" si="3">IF(E39=0,"%",E39/D39)</f>
        <v>%</v>
      </c>
    </row>
    <row r="40" spans="2:6" x14ac:dyDescent="0.25">
      <c r="B40" s="19" t="s">
        <v>26</v>
      </c>
      <c r="C40" s="40">
        <v>606892422</v>
      </c>
      <c r="D40" s="40">
        <v>144949348</v>
      </c>
      <c r="E40" s="40">
        <v>12414465</v>
      </c>
      <c r="F40" s="26">
        <f t="shared" si="0"/>
        <v>8.5646918535984037E-2</v>
      </c>
    </row>
    <row r="41" spans="2:6" x14ac:dyDescent="0.25">
      <c r="B41" s="2" t="s">
        <v>4</v>
      </c>
      <c r="C41" s="33">
        <f>+SUM(C42:C48)</f>
        <v>57797807</v>
      </c>
      <c r="D41" s="33">
        <f t="shared" ref="D41:E41" si="4">+SUM(D42:D48)</f>
        <v>71935060</v>
      </c>
      <c r="E41" s="33">
        <f t="shared" si="4"/>
        <v>24148391.77</v>
      </c>
      <c r="F41" s="42">
        <f t="shared" si="0"/>
        <v>0.33569711028252425</v>
      </c>
    </row>
    <row r="42" spans="2:6" x14ac:dyDescent="0.25">
      <c r="B42" s="18" t="s">
        <v>16</v>
      </c>
      <c r="C42" s="39">
        <v>15836813</v>
      </c>
      <c r="D42" s="39">
        <v>25850313</v>
      </c>
      <c r="E42" s="39">
        <v>11527432.839999998</v>
      </c>
      <c r="F42" s="43">
        <f t="shared" si="0"/>
        <v>0.44593010691978846</v>
      </c>
    </row>
    <row r="43" spans="2:6" x14ac:dyDescent="0.25">
      <c r="B43" s="19" t="s">
        <v>17</v>
      </c>
      <c r="C43" s="40">
        <v>115000</v>
      </c>
      <c r="D43" s="40">
        <v>915000</v>
      </c>
      <c r="E43" s="40">
        <v>722301</v>
      </c>
      <c r="F43" s="26">
        <f t="shared" si="0"/>
        <v>0.78939999999999999</v>
      </c>
    </row>
    <row r="44" spans="2:6" x14ac:dyDescent="0.25">
      <c r="B44" s="19" t="s">
        <v>18</v>
      </c>
      <c r="C44" s="40">
        <v>0</v>
      </c>
      <c r="D44" s="40">
        <v>1601554</v>
      </c>
      <c r="E44" s="40">
        <v>694815</v>
      </c>
      <c r="F44" s="26">
        <f t="shared" si="0"/>
        <v>0.43383800983294973</v>
      </c>
    </row>
    <row r="45" spans="2:6" x14ac:dyDescent="0.25">
      <c r="B45" s="19" t="s">
        <v>19</v>
      </c>
      <c r="C45" s="40">
        <v>0</v>
      </c>
      <c r="D45" s="40">
        <v>2581679</v>
      </c>
      <c r="E45" s="40">
        <v>872538.8</v>
      </c>
      <c r="F45" s="26">
        <f t="shared" si="0"/>
        <v>0.33797338863584514</v>
      </c>
    </row>
    <row r="46" spans="2:6" x14ac:dyDescent="0.25">
      <c r="B46" s="19" t="s">
        <v>21</v>
      </c>
      <c r="C46" s="40">
        <v>0</v>
      </c>
      <c r="D46" s="40">
        <v>2095000</v>
      </c>
      <c r="E46" s="40">
        <v>0</v>
      </c>
      <c r="F46" s="26" t="str">
        <f t="shared" si="0"/>
        <v>%</v>
      </c>
    </row>
    <row r="47" spans="2:6" x14ac:dyDescent="0.25">
      <c r="B47" s="19" t="s">
        <v>26</v>
      </c>
      <c r="C47" s="40">
        <v>31919685</v>
      </c>
      <c r="D47" s="40">
        <v>11416647</v>
      </c>
      <c r="E47" s="40">
        <v>2683723.2500000009</v>
      </c>
      <c r="F47" s="26">
        <f t="shared" si="0"/>
        <v>0.23507105457495542</v>
      </c>
    </row>
    <row r="48" spans="2:6" x14ac:dyDescent="0.25">
      <c r="B48" s="19" t="s">
        <v>27</v>
      </c>
      <c r="C48" s="40">
        <v>9926309</v>
      </c>
      <c r="D48" s="40">
        <v>27474867</v>
      </c>
      <c r="E48" s="40">
        <v>7647580.8799999999</v>
      </c>
      <c r="F48" s="26">
        <f t="shared" si="0"/>
        <v>0.27834824022987992</v>
      </c>
    </row>
    <row r="49" spans="2:6" x14ac:dyDescent="0.25">
      <c r="B49" s="2" t="s">
        <v>5</v>
      </c>
      <c r="C49" s="33">
        <f>SUM(C50:C61)</f>
        <v>261143612</v>
      </c>
      <c r="D49" s="33">
        <f t="shared" ref="D49:E49" si="5">SUM(D50:D61)</f>
        <v>395042995</v>
      </c>
      <c r="E49" s="33">
        <f t="shared" si="5"/>
        <v>38621905.82</v>
      </c>
      <c r="F49" s="42">
        <f t="shared" si="0"/>
        <v>9.7766335079552541E-2</v>
      </c>
    </row>
    <row r="50" spans="2:6" x14ac:dyDescent="0.25">
      <c r="B50" s="18" t="s">
        <v>16</v>
      </c>
      <c r="C50" s="39">
        <v>25060000</v>
      </c>
      <c r="D50" s="39">
        <v>27547543</v>
      </c>
      <c r="E50" s="39">
        <v>0</v>
      </c>
      <c r="F50" s="43" t="str">
        <f t="shared" si="0"/>
        <v>%</v>
      </c>
    </row>
    <row r="51" spans="2:6" x14ac:dyDescent="0.25">
      <c r="B51" s="19" t="s">
        <v>17</v>
      </c>
      <c r="C51" s="40">
        <v>88341387</v>
      </c>
      <c r="D51" s="40">
        <v>88927890</v>
      </c>
      <c r="E51" s="40">
        <v>8084896.1599999983</v>
      </c>
      <c r="F51" s="26">
        <f t="shared" si="0"/>
        <v>9.0915191623235386E-2</v>
      </c>
    </row>
    <row r="52" spans="2:6" x14ac:dyDescent="0.25">
      <c r="B52" s="19" t="s">
        <v>18</v>
      </c>
      <c r="C52" s="40">
        <v>25640000</v>
      </c>
      <c r="D52" s="40">
        <v>33547888</v>
      </c>
      <c r="E52" s="40">
        <v>1593396</v>
      </c>
      <c r="F52" s="26">
        <f t="shared" si="0"/>
        <v>4.7496164289090273E-2</v>
      </c>
    </row>
    <row r="53" spans="2:6" x14ac:dyDescent="0.25">
      <c r="B53" s="19" t="s">
        <v>19</v>
      </c>
      <c r="C53" s="40">
        <v>13528237</v>
      </c>
      <c r="D53" s="40">
        <v>15728224</v>
      </c>
      <c r="E53" s="40">
        <v>350100</v>
      </c>
      <c r="F53" s="26">
        <f t="shared" si="0"/>
        <v>2.2259347272775364E-2</v>
      </c>
    </row>
    <row r="54" spans="2:6" x14ac:dyDescent="0.25">
      <c r="B54" s="19" t="s">
        <v>20</v>
      </c>
      <c r="C54" s="40">
        <v>0</v>
      </c>
      <c r="D54" s="40">
        <v>1140163</v>
      </c>
      <c r="E54" s="40">
        <v>34771.800000000003</v>
      </c>
      <c r="F54" s="26">
        <f t="shared" si="0"/>
        <v>3.0497218380178978E-2</v>
      </c>
    </row>
    <row r="55" spans="2:6" x14ac:dyDescent="0.25">
      <c r="B55" s="19" t="s">
        <v>21</v>
      </c>
      <c r="C55" s="40">
        <v>146416</v>
      </c>
      <c r="D55" s="40">
        <v>10589273</v>
      </c>
      <c r="E55" s="40">
        <v>800838.4</v>
      </c>
      <c r="F55" s="26">
        <f t="shared" si="0"/>
        <v>7.5627325879689761E-2</v>
      </c>
    </row>
    <row r="56" spans="2:6" x14ac:dyDescent="0.25">
      <c r="B56" s="19" t="s">
        <v>22</v>
      </c>
      <c r="C56" s="40">
        <v>0</v>
      </c>
      <c r="D56" s="40">
        <v>1566724</v>
      </c>
      <c r="E56" s="40">
        <v>1040870.25</v>
      </c>
      <c r="F56" s="26">
        <f t="shared" si="0"/>
        <v>0.66436095317362853</v>
      </c>
    </row>
    <row r="57" spans="2:6" x14ac:dyDescent="0.25">
      <c r="B57" s="19" t="s">
        <v>23</v>
      </c>
      <c r="C57" s="40">
        <v>0</v>
      </c>
      <c r="D57" s="40">
        <v>656328</v>
      </c>
      <c r="E57" s="40">
        <v>109295.55</v>
      </c>
      <c r="F57" s="26">
        <f t="shared" si="0"/>
        <v>0.16652580721834206</v>
      </c>
    </row>
    <row r="58" spans="2:6" x14ac:dyDescent="0.25">
      <c r="B58" s="19" t="s">
        <v>24</v>
      </c>
      <c r="C58" s="40">
        <v>0</v>
      </c>
      <c r="D58" s="40">
        <v>33636</v>
      </c>
      <c r="E58" s="40">
        <v>31635.78</v>
      </c>
      <c r="F58" s="26">
        <f t="shared" si="0"/>
        <v>0.94053335711737418</v>
      </c>
    </row>
    <row r="59" spans="2:6" x14ac:dyDescent="0.25">
      <c r="B59" s="19" t="s">
        <v>25</v>
      </c>
      <c r="C59" s="40">
        <v>0</v>
      </c>
      <c r="D59" s="40">
        <v>0</v>
      </c>
      <c r="E59" s="40">
        <v>0</v>
      </c>
      <c r="F59" s="26" t="str">
        <f t="shared" si="0"/>
        <v>%</v>
      </c>
    </row>
    <row r="60" spans="2:6" x14ac:dyDescent="0.25">
      <c r="B60" s="19" t="s">
        <v>26</v>
      </c>
      <c r="C60" s="40">
        <v>19979816</v>
      </c>
      <c r="D60" s="40">
        <v>14415361</v>
      </c>
      <c r="E60" s="40">
        <v>1936386.0500000003</v>
      </c>
      <c r="F60" s="26">
        <f t="shared" si="0"/>
        <v>0.13432796098550709</v>
      </c>
    </row>
    <row r="61" spans="2:6" x14ac:dyDescent="0.25">
      <c r="B61" s="19" t="s">
        <v>27</v>
      </c>
      <c r="C61" s="40">
        <v>88447756</v>
      </c>
      <c r="D61" s="40">
        <v>200889965</v>
      </c>
      <c r="E61" s="40">
        <v>24639715.829999998</v>
      </c>
      <c r="F61" s="26">
        <f t="shared" si="0"/>
        <v>0.12265279567349219</v>
      </c>
    </row>
    <row r="62" spans="2:6" x14ac:dyDescent="0.25">
      <c r="B62" s="4" t="s">
        <v>8</v>
      </c>
      <c r="C62" s="38">
        <f>+C49+C41+C35+C22+C19+C6</f>
        <v>7148137697</v>
      </c>
      <c r="D62" s="38">
        <f>+D49+D41+D35+D22+D19+D6</f>
        <v>6660051013</v>
      </c>
      <c r="E62" s="38">
        <f>+E49+E41+E35+E22+E19+E6</f>
        <v>1304532804.3200002</v>
      </c>
      <c r="F62" s="45">
        <f t="shared" si="0"/>
        <v>0.19587429612380361</v>
      </c>
    </row>
    <row r="63" spans="2:6" x14ac:dyDescent="0.25">
      <c r="B63" s="1" t="s">
        <v>33</v>
      </c>
      <c r="C63" s="24"/>
      <c r="D63" s="24"/>
      <c r="E63" s="24"/>
    </row>
    <row r="64" spans="2:6" x14ac:dyDescent="0.25">
      <c r="C64" s="24"/>
      <c r="D64" s="24"/>
      <c r="E64" s="24"/>
      <c r="F64" s="24"/>
    </row>
    <row r="65" spans="3:5" x14ac:dyDescent="0.25">
      <c r="C65" s="24"/>
      <c r="D65" s="24"/>
      <c r="E65" s="24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zoomScaleNormal="100" workbookViewId="0">
      <selection activeCell="E6" sqref="E6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5" width="13.85546875" style="1" bestFit="1" customWidth="1"/>
    <col min="6" max="16384" width="11.42578125" style="1"/>
  </cols>
  <sheetData>
    <row r="2" spans="2:6" ht="43.5" customHeight="1" x14ac:dyDescent="0.25">
      <c r="B2" s="51" t="s">
        <v>29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0</v>
      </c>
      <c r="C6" s="33">
        <f>SUM(C7:C18)</f>
        <v>3101057284</v>
      </c>
      <c r="D6" s="33">
        <f>SUM(D7:D18)</f>
        <v>2704553360</v>
      </c>
      <c r="E6" s="33">
        <f>SUM(E7:E18)</f>
        <v>748557029.02000022</v>
      </c>
      <c r="F6" s="42">
        <f t="shared" ref="F6:F62" si="0">IF(E6=0,"%",E6/D6)</f>
        <v>0.27677657985642412</v>
      </c>
    </row>
    <row r="7" spans="2:6" x14ac:dyDescent="0.25">
      <c r="B7" s="13" t="s">
        <v>16</v>
      </c>
      <c r="C7" s="34">
        <v>108689727</v>
      </c>
      <c r="D7" s="34">
        <v>157858836</v>
      </c>
      <c r="E7" s="34">
        <v>52898749.14000003</v>
      </c>
      <c r="F7" s="46">
        <f t="shared" si="0"/>
        <v>0.33510160394189165</v>
      </c>
    </row>
    <row r="8" spans="2:6" x14ac:dyDescent="0.25">
      <c r="B8" s="15" t="s">
        <v>17</v>
      </c>
      <c r="C8" s="35">
        <v>205773537</v>
      </c>
      <c r="D8" s="35">
        <v>241032280</v>
      </c>
      <c r="E8" s="35">
        <v>83697327.670000046</v>
      </c>
      <c r="F8" s="27">
        <f t="shared" si="0"/>
        <v>0.34724530535909981</v>
      </c>
    </row>
    <row r="9" spans="2:6" x14ac:dyDescent="0.25">
      <c r="B9" s="15" t="s">
        <v>18</v>
      </c>
      <c r="C9" s="35">
        <v>53025968</v>
      </c>
      <c r="D9" s="35">
        <v>87979493</v>
      </c>
      <c r="E9" s="35">
        <v>26388848.510000024</v>
      </c>
      <c r="F9" s="27">
        <f t="shared" si="0"/>
        <v>0.29994317550795641</v>
      </c>
    </row>
    <row r="10" spans="2:6" x14ac:dyDescent="0.25">
      <c r="B10" s="15" t="s">
        <v>19</v>
      </c>
      <c r="C10" s="35">
        <v>14634106</v>
      </c>
      <c r="D10" s="35">
        <v>32679072</v>
      </c>
      <c r="E10" s="35">
        <v>10321559.439999994</v>
      </c>
      <c r="F10" s="27">
        <f t="shared" si="0"/>
        <v>0.31584616111497882</v>
      </c>
    </row>
    <row r="11" spans="2:6" x14ac:dyDescent="0.25">
      <c r="B11" s="15" t="s">
        <v>20</v>
      </c>
      <c r="C11" s="35">
        <v>39213384</v>
      </c>
      <c r="D11" s="35">
        <v>81532932</v>
      </c>
      <c r="E11" s="35">
        <v>26027058.219999991</v>
      </c>
      <c r="F11" s="27">
        <f t="shared" si="0"/>
        <v>0.31922141865326259</v>
      </c>
    </row>
    <row r="12" spans="2:6" x14ac:dyDescent="0.25">
      <c r="B12" s="15" t="s">
        <v>21</v>
      </c>
      <c r="C12" s="35">
        <v>25187966</v>
      </c>
      <c r="D12" s="35">
        <v>42726560</v>
      </c>
      <c r="E12" s="35">
        <v>14185899.770000007</v>
      </c>
      <c r="F12" s="27">
        <f t="shared" si="0"/>
        <v>0.33201595845769016</v>
      </c>
    </row>
    <row r="13" spans="2:6" x14ac:dyDescent="0.25">
      <c r="B13" s="15" t="s">
        <v>22</v>
      </c>
      <c r="C13" s="35">
        <v>2776134</v>
      </c>
      <c r="D13" s="35">
        <v>6566854</v>
      </c>
      <c r="E13" s="35">
        <v>1425818.52</v>
      </c>
      <c r="F13" s="27">
        <f t="shared" si="0"/>
        <v>0.217123529775445</v>
      </c>
    </row>
    <row r="14" spans="2:6" x14ac:dyDescent="0.25">
      <c r="B14" s="15" t="s">
        <v>23</v>
      </c>
      <c r="C14" s="35">
        <v>147266477</v>
      </c>
      <c r="D14" s="35">
        <v>167259984</v>
      </c>
      <c r="E14" s="35">
        <v>55069499.480000019</v>
      </c>
      <c r="F14" s="27">
        <f t="shared" si="0"/>
        <v>0.32924491658447141</v>
      </c>
    </row>
    <row r="15" spans="2:6" x14ac:dyDescent="0.25">
      <c r="B15" s="15" t="s">
        <v>24</v>
      </c>
      <c r="C15" s="35">
        <v>21388099</v>
      </c>
      <c r="D15" s="35">
        <v>25699904</v>
      </c>
      <c r="E15" s="35">
        <v>8008169.0899999989</v>
      </c>
      <c r="F15" s="27">
        <f t="shared" si="0"/>
        <v>0.31160307408152182</v>
      </c>
    </row>
    <row r="16" spans="2:6" x14ac:dyDescent="0.25">
      <c r="B16" s="15" t="s">
        <v>25</v>
      </c>
      <c r="C16" s="35">
        <v>17259058</v>
      </c>
      <c r="D16" s="35">
        <v>29455029</v>
      </c>
      <c r="E16" s="35">
        <v>7613098.2700000023</v>
      </c>
      <c r="F16" s="27">
        <f t="shared" si="0"/>
        <v>0.25846514257378606</v>
      </c>
    </row>
    <row r="17" spans="2:6" x14ac:dyDescent="0.25">
      <c r="B17" s="15" t="s">
        <v>26</v>
      </c>
      <c r="C17" s="35">
        <v>1681576870</v>
      </c>
      <c r="D17" s="35">
        <v>1155977941</v>
      </c>
      <c r="E17" s="35">
        <v>240937076.22000006</v>
      </c>
      <c r="F17" s="27">
        <f t="shared" si="0"/>
        <v>0.20842705355741736</v>
      </c>
    </row>
    <row r="18" spans="2:6" x14ac:dyDescent="0.25">
      <c r="B18" s="15" t="s">
        <v>27</v>
      </c>
      <c r="C18" s="35">
        <v>784265958</v>
      </c>
      <c r="D18" s="35">
        <v>675784475</v>
      </c>
      <c r="E18" s="35">
        <v>221983924.69</v>
      </c>
      <c r="F18" s="27">
        <f t="shared" si="0"/>
        <v>0.32848331517234103</v>
      </c>
    </row>
    <row r="19" spans="2:6" x14ac:dyDescent="0.25">
      <c r="B19" s="2" t="s">
        <v>1</v>
      </c>
      <c r="C19" s="33">
        <f>SUM(C20:C21)</f>
        <v>181134837</v>
      </c>
      <c r="D19" s="33">
        <f>SUM(D20:D21)</f>
        <v>183114290</v>
      </c>
      <c r="E19" s="33">
        <f>SUM(E20:E21)</f>
        <v>56873239.829999998</v>
      </c>
      <c r="F19" s="42">
        <f t="shared" si="0"/>
        <v>0.31058875760051274</v>
      </c>
    </row>
    <row r="20" spans="2:6" x14ac:dyDescent="0.25">
      <c r="B20" s="15" t="s">
        <v>26</v>
      </c>
      <c r="C20" s="35">
        <v>6547549</v>
      </c>
      <c r="D20" s="35">
        <v>3178289</v>
      </c>
      <c r="E20" s="35">
        <v>480216.41000000003</v>
      </c>
      <c r="F20" s="27">
        <f t="shared" si="0"/>
        <v>0.15109274518459462</v>
      </c>
    </row>
    <row r="21" spans="2:6" x14ac:dyDescent="0.25">
      <c r="B21" s="15" t="s">
        <v>27</v>
      </c>
      <c r="C21" s="35">
        <v>174587288</v>
      </c>
      <c r="D21" s="35">
        <v>179936001</v>
      </c>
      <c r="E21" s="35">
        <v>56393023.420000002</v>
      </c>
      <c r="F21" s="27">
        <f t="shared" si="0"/>
        <v>0.31340600606101054</v>
      </c>
    </row>
    <row r="22" spans="2:6" x14ac:dyDescent="0.25">
      <c r="B22" s="2" t="s">
        <v>2</v>
      </c>
      <c r="C22" s="33">
        <f>SUM(C23:C34)</f>
        <v>2619996950</v>
      </c>
      <c r="D22" s="33">
        <f t="shared" ref="D22:E22" si="1">SUM(D23:D34)</f>
        <v>2497365552</v>
      </c>
      <c r="E22" s="33">
        <f t="shared" si="1"/>
        <v>342391782.29000008</v>
      </c>
      <c r="F22" s="42">
        <f t="shared" si="0"/>
        <v>0.1371011872954673</v>
      </c>
    </row>
    <row r="23" spans="2:6" x14ac:dyDescent="0.25">
      <c r="B23" s="13" t="s">
        <v>16</v>
      </c>
      <c r="C23" s="34">
        <v>352358658</v>
      </c>
      <c r="D23" s="34">
        <v>294877146</v>
      </c>
      <c r="E23" s="34">
        <v>23322775.09</v>
      </c>
      <c r="F23" s="46">
        <f t="shared" si="0"/>
        <v>7.9093193237837423E-2</v>
      </c>
    </row>
    <row r="24" spans="2:6" x14ac:dyDescent="0.25">
      <c r="B24" s="15" t="s">
        <v>17</v>
      </c>
      <c r="C24" s="35">
        <v>140453399</v>
      </c>
      <c r="D24" s="35">
        <v>120679701</v>
      </c>
      <c r="E24" s="35">
        <v>31373038.510000002</v>
      </c>
      <c r="F24" s="27">
        <f t="shared" si="0"/>
        <v>0.25996947498237505</v>
      </c>
    </row>
    <row r="25" spans="2:6" x14ac:dyDescent="0.25">
      <c r="B25" s="15" t="s">
        <v>18</v>
      </c>
      <c r="C25" s="35">
        <v>184998409</v>
      </c>
      <c r="D25" s="35">
        <v>324719680</v>
      </c>
      <c r="E25" s="35">
        <v>15333091.55000001</v>
      </c>
      <c r="F25" s="27">
        <f t="shared" si="0"/>
        <v>4.7219471114285434E-2</v>
      </c>
    </row>
    <row r="26" spans="2:6" x14ac:dyDescent="0.25">
      <c r="B26" s="15" t="s">
        <v>19</v>
      </c>
      <c r="C26" s="35">
        <v>116144087</v>
      </c>
      <c r="D26" s="35">
        <v>96222957</v>
      </c>
      <c r="E26" s="35">
        <v>4537644.37</v>
      </c>
      <c r="F26" s="27">
        <f t="shared" si="0"/>
        <v>4.7157606786081205E-2</v>
      </c>
    </row>
    <row r="27" spans="2:6" x14ac:dyDescent="0.25">
      <c r="B27" s="15" t="s">
        <v>20</v>
      </c>
      <c r="C27" s="35">
        <v>63467827</v>
      </c>
      <c r="D27" s="35">
        <v>59955071</v>
      </c>
      <c r="E27" s="35">
        <v>6724725.7199999997</v>
      </c>
      <c r="F27" s="27">
        <f t="shared" si="0"/>
        <v>0.11216275133758076</v>
      </c>
    </row>
    <row r="28" spans="2:6" x14ac:dyDescent="0.25">
      <c r="B28" s="15" t="s">
        <v>21</v>
      </c>
      <c r="C28" s="35">
        <v>187210176</v>
      </c>
      <c r="D28" s="35">
        <v>183778280</v>
      </c>
      <c r="E28" s="35">
        <v>6587032.6499999966</v>
      </c>
      <c r="F28" s="27">
        <f t="shared" si="0"/>
        <v>3.5842280437057068E-2</v>
      </c>
    </row>
    <row r="29" spans="2:6" x14ac:dyDescent="0.25">
      <c r="B29" s="15" t="s">
        <v>22</v>
      </c>
      <c r="C29" s="35">
        <v>25797733</v>
      </c>
      <c r="D29" s="35">
        <v>34586076</v>
      </c>
      <c r="E29" s="35">
        <v>6708900.9000000013</v>
      </c>
      <c r="F29" s="27">
        <f t="shared" si="0"/>
        <v>0.19397693164150803</v>
      </c>
    </row>
    <row r="30" spans="2:6" x14ac:dyDescent="0.25">
      <c r="B30" s="15" t="s">
        <v>23</v>
      </c>
      <c r="C30" s="35">
        <v>55569726</v>
      </c>
      <c r="D30" s="35">
        <v>77208007</v>
      </c>
      <c r="E30" s="35">
        <v>13873838.169999998</v>
      </c>
      <c r="F30" s="27">
        <f t="shared" si="0"/>
        <v>0.17969429219951238</v>
      </c>
    </row>
    <row r="31" spans="2:6" x14ac:dyDescent="0.25">
      <c r="B31" s="15" t="s">
        <v>24</v>
      </c>
      <c r="C31" s="35">
        <v>16421287</v>
      </c>
      <c r="D31" s="35">
        <v>16725510</v>
      </c>
      <c r="E31" s="35">
        <v>4479085.1000000024</v>
      </c>
      <c r="F31" s="27">
        <f t="shared" si="0"/>
        <v>0.26779961268744584</v>
      </c>
    </row>
    <row r="32" spans="2:6" x14ac:dyDescent="0.25">
      <c r="B32" s="15" t="s">
        <v>25</v>
      </c>
      <c r="C32" s="35">
        <v>59201092</v>
      </c>
      <c r="D32" s="35">
        <v>77586215</v>
      </c>
      <c r="E32" s="35">
        <v>6445829.8600000013</v>
      </c>
      <c r="F32" s="27">
        <f t="shared" si="0"/>
        <v>8.3079576185022055E-2</v>
      </c>
    </row>
    <row r="33" spans="2:6" x14ac:dyDescent="0.25">
      <c r="B33" s="15" t="s">
        <v>26</v>
      </c>
      <c r="C33" s="35">
        <v>347384897</v>
      </c>
      <c r="D33" s="35">
        <v>511002527</v>
      </c>
      <c r="E33" s="35">
        <v>95376249.890000045</v>
      </c>
      <c r="F33" s="27">
        <f t="shared" si="0"/>
        <v>0.18664535858547729</v>
      </c>
    </row>
    <row r="34" spans="2:6" x14ac:dyDescent="0.25">
      <c r="B34" s="16" t="s">
        <v>27</v>
      </c>
      <c r="C34" s="36">
        <v>1070989659</v>
      </c>
      <c r="D34" s="36">
        <v>700024382</v>
      </c>
      <c r="E34" s="36">
        <v>127629570.48000005</v>
      </c>
      <c r="F34" s="47">
        <f t="shared" si="0"/>
        <v>0.18232160730652958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144949348</v>
      </c>
      <c r="E35" s="33">
        <f t="shared" si="2"/>
        <v>12414465</v>
      </c>
      <c r="F35" s="42">
        <f t="shared" si="0"/>
        <v>8.5646918535984037E-2</v>
      </c>
    </row>
    <row r="36" spans="2:6" x14ac:dyDescent="0.25">
      <c r="B36" s="15" t="s">
        <v>19</v>
      </c>
      <c r="C36" s="35">
        <v>11471763</v>
      </c>
      <c r="D36" s="35">
        <v>0</v>
      </c>
      <c r="E36" s="35">
        <v>0</v>
      </c>
      <c r="F36" s="27" t="str">
        <f t="shared" si="0"/>
        <v>%</v>
      </c>
    </row>
    <row r="37" spans="2:6" x14ac:dyDescent="0.25">
      <c r="B37" s="15" t="s">
        <v>20</v>
      </c>
      <c r="C37" s="35">
        <v>15000000</v>
      </c>
      <c r="D37" s="35">
        <v>0</v>
      </c>
      <c r="E37" s="35">
        <v>0</v>
      </c>
      <c r="F37" s="27" t="str">
        <f t="shared" si="0"/>
        <v>%</v>
      </c>
    </row>
    <row r="38" spans="2:6" x14ac:dyDescent="0.25">
      <c r="B38" s="15" t="s">
        <v>21</v>
      </c>
      <c r="C38" s="35">
        <v>25000000</v>
      </c>
      <c r="D38" s="35">
        <v>0</v>
      </c>
      <c r="E38" s="35">
        <v>0</v>
      </c>
      <c r="F38" s="27" t="str">
        <f t="shared" si="0"/>
        <v>%</v>
      </c>
    </row>
    <row r="39" spans="2:6" x14ac:dyDescent="0.25">
      <c r="B39" s="15" t="s">
        <v>25</v>
      </c>
      <c r="C39" s="35">
        <v>10000000</v>
      </c>
      <c r="D39" s="35">
        <v>0</v>
      </c>
      <c r="E39" s="35">
        <v>0</v>
      </c>
      <c r="F39" s="27" t="str">
        <f t="shared" si="0"/>
        <v>%</v>
      </c>
    </row>
    <row r="40" spans="2:6" x14ac:dyDescent="0.25">
      <c r="B40" s="15" t="s">
        <v>26</v>
      </c>
      <c r="C40" s="35">
        <v>606892422</v>
      </c>
      <c r="D40" s="35">
        <v>144949348</v>
      </c>
      <c r="E40" s="35">
        <v>12414465</v>
      </c>
      <c r="F40" s="27">
        <f t="shared" si="0"/>
        <v>8.5646918535984037E-2</v>
      </c>
    </row>
    <row r="41" spans="2:6" x14ac:dyDescent="0.25">
      <c r="B41" s="2" t="s">
        <v>4</v>
      </c>
      <c r="C41" s="33">
        <f>+SUM(C42:C48)</f>
        <v>54106220</v>
      </c>
      <c r="D41" s="33">
        <f t="shared" ref="D41:E41" si="3">+SUM(D42:D48)</f>
        <v>68573043</v>
      </c>
      <c r="E41" s="33">
        <f t="shared" si="3"/>
        <v>23723955.890000001</v>
      </c>
      <c r="F41" s="42">
        <f t="shared" si="0"/>
        <v>0.34596621138717731</v>
      </c>
    </row>
    <row r="42" spans="2:6" x14ac:dyDescent="0.25">
      <c r="B42" s="13" t="s">
        <v>16</v>
      </c>
      <c r="C42" s="34">
        <v>15836813</v>
      </c>
      <c r="D42" s="34">
        <v>25850313</v>
      </c>
      <c r="E42" s="34">
        <v>11527432.839999998</v>
      </c>
      <c r="F42" s="46">
        <f t="shared" si="0"/>
        <v>0.44593010691978846</v>
      </c>
    </row>
    <row r="43" spans="2:6" x14ac:dyDescent="0.25">
      <c r="B43" s="15" t="s">
        <v>17</v>
      </c>
      <c r="C43" s="35">
        <v>115000</v>
      </c>
      <c r="D43" s="35">
        <v>915000</v>
      </c>
      <c r="E43" s="35">
        <v>722301</v>
      </c>
      <c r="F43" s="27">
        <f t="shared" si="0"/>
        <v>0.78939999999999999</v>
      </c>
    </row>
    <row r="44" spans="2:6" x14ac:dyDescent="0.25">
      <c r="B44" s="15" t="s">
        <v>18</v>
      </c>
      <c r="C44" s="35">
        <v>0</v>
      </c>
      <c r="D44" s="35">
        <v>1601554</v>
      </c>
      <c r="E44" s="35">
        <v>694815</v>
      </c>
      <c r="F44" s="27">
        <f t="shared" si="0"/>
        <v>0.43383800983294973</v>
      </c>
    </row>
    <row r="45" spans="2:6" x14ac:dyDescent="0.25">
      <c r="B45" s="15" t="s">
        <v>19</v>
      </c>
      <c r="C45" s="35">
        <v>0</v>
      </c>
      <c r="D45" s="35">
        <v>2581679</v>
      </c>
      <c r="E45" s="35">
        <v>872538.8</v>
      </c>
      <c r="F45" s="27">
        <f t="shared" si="0"/>
        <v>0.33797338863584514</v>
      </c>
    </row>
    <row r="46" spans="2:6" x14ac:dyDescent="0.25">
      <c r="B46" s="15" t="s">
        <v>21</v>
      </c>
      <c r="C46" s="35">
        <v>0</v>
      </c>
      <c r="D46" s="35">
        <v>2095000</v>
      </c>
      <c r="E46" s="35">
        <v>0</v>
      </c>
      <c r="F46" s="27" t="str">
        <f t="shared" si="0"/>
        <v>%</v>
      </c>
    </row>
    <row r="47" spans="2:6" x14ac:dyDescent="0.25">
      <c r="B47" s="15" t="s">
        <v>26</v>
      </c>
      <c r="C47" s="35">
        <v>28569220</v>
      </c>
      <c r="D47" s="35">
        <v>8573452</v>
      </c>
      <c r="E47" s="35">
        <v>2373879.1700000004</v>
      </c>
      <c r="F47" s="27">
        <f t="shared" si="0"/>
        <v>0.27688720599357181</v>
      </c>
    </row>
    <row r="48" spans="2:6" x14ac:dyDescent="0.25">
      <c r="B48" s="15" t="s">
        <v>27</v>
      </c>
      <c r="C48" s="35">
        <v>9585187</v>
      </c>
      <c r="D48" s="35">
        <v>26956045</v>
      </c>
      <c r="E48" s="35">
        <v>7532989.0800000001</v>
      </c>
      <c r="F48" s="27">
        <f t="shared" si="0"/>
        <v>0.27945453719193597</v>
      </c>
    </row>
    <row r="49" spans="2:6" x14ac:dyDescent="0.25">
      <c r="B49" s="2" t="s">
        <v>5</v>
      </c>
      <c r="C49" s="33">
        <f>+SUM(C50:C61)</f>
        <v>258099871</v>
      </c>
      <c r="D49" s="33">
        <f t="shared" ref="D49:E49" si="4">+SUM(D50:D61)</f>
        <v>296252461</v>
      </c>
      <c r="E49" s="33">
        <f t="shared" si="4"/>
        <v>33303903.949999996</v>
      </c>
      <c r="F49" s="42">
        <f t="shared" si="0"/>
        <v>0.11241730731141503</v>
      </c>
    </row>
    <row r="50" spans="2:6" x14ac:dyDescent="0.25">
      <c r="B50" s="13" t="s">
        <v>16</v>
      </c>
      <c r="C50" s="34">
        <v>25060000</v>
      </c>
      <c r="D50" s="34">
        <v>27507068</v>
      </c>
      <c r="E50" s="34">
        <v>0</v>
      </c>
      <c r="F50" s="46" t="str">
        <f t="shared" si="0"/>
        <v>%</v>
      </c>
    </row>
    <row r="51" spans="2:6" x14ac:dyDescent="0.25">
      <c r="B51" s="15" t="s">
        <v>17</v>
      </c>
      <c r="C51" s="35">
        <v>88341387</v>
      </c>
      <c r="D51" s="35">
        <v>87101188</v>
      </c>
      <c r="E51" s="35">
        <v>8084896.1599999983</v>
      </c>
      <c r="F51" s="27">
        <f t="shared" si="0"/>
        <v>9.2821881602808881E-2</v>
      </c>
    </row>
    <row r="52" spans="2:6" x14ac:dyDescent="0.25">
      <c r="B52" s="15" t="s">
        <v>18</v>
      </c>
      <c r="C52" s="35">
        <v>25640000</v>
      </c>
      <c r="D52" s="35">
        <v>33544602</v>
      </c>
      <c r="E52" s="35">
        <v>1590336</v>
      </c>
      <c r="F52" s="27">
        <f t="shared" si="0"/>
        <v>4.7409595141417987E-2</v>
      </c>
    </row>
    <row r="53" spans="2:6" x14ac:dyDescent="0.25">
      <c r="B53" s="15" t="s">
        <v>19</v>
      </c>
      <c r="C53" s="35">
        <v>13528237</v>
      </c>
      <c r="D53" s="35">
        <v>15728224</v>
      </c>
      <c r="E53" s="35">
        <v>350100</v>
      </c>
      <c r="F53" s="27">
        <f t="shared" si="0"/>
        <v>2.2259347272775364E-2</v>
      </c>
    </row>
    <row r="54" spans="2:6" x14ac:dyDescent="0.25">
      <c r="B54" s="15" t="s">
        <v>20</v>
      </c>
      <c r="C54" s="35">
        <v>0</v>
      </c>
      <c r="D54" s="35">
        <v>894163</v>
      </c>
      <c r="E54" s="35">
        <v>34771.800000000003</v>
      </c>
      <c r="F54" s="27">
        <f t="shared" si="0"/>
        <v>3.8887540638563665E-2</v>
      </c>
    </row>
    <row r="55" spans="2:6" x14ac:dyDescent="0.25">
      <c r="B55" s="15" t="s">
        <v>21</v>
      </c>
      <c r="C55" s="35">
        <v>146416</v>
      </c>
      <c r="D55" s="35">
        <v>10395070</v>
      </c>
      <c r="E55" s="35">
        <v>800838.4</v>
      </c>
      <c r="F55" s="27">
        <f t="shared" si="0"/>
        <v>7.7040212331422497E-2</v>
      </c>
    </row>
    <row r="56" spans="2:6" x14ac:dyDescent="0.25">
      <c r="B56" s="15" t="s">
        <v>22</v>
      </c>
      <c r="C56" s="35">
        <v>0</v>
      </c>
      <c r="D56" s="35">
        <v>1566724</v>
      </c>
      <c r="E56" s="35">
        <v>1040870.25</v>
      </c>
      <c r="F56" s="27">
        <f t="shared" si="0"/>
        <v>0.66436095317362853</v>
      </c>
    </row>
    <row r="57" spans="2:6" x14ac:dyDescent="0.25">
      <c r="B57" s="15" t="s">
        <v>23</v>
      </c>
      <c r="C57" s="35">
        <v>0</v>
      </c>
      <c r="D57" s="35">
        <v>439548</v>
      </c>
      <c r="E57" s="35">
        <v>53671</v>
      </c>
      <c r="F57" s="27">
        <f t="shared" si="0"/>
        <v>0.12210498057095016</v>
      </c>
    </row>
    <row r="58" spans="2:6" x14ac:dyDescent="0.25">
      <c r="B58" s="15" t="s">
        <v>24</v>
      </c>
      <c r="C58" s="35">
        <v>0</v>
      </c>
      <c r="D58" s="35">
        <v>33636</v>
      </c>
      <c r="E58" s="35">
        <v>31635.78</v>
      </c>
      <c r="F58" s="27">
        <f t="shared" si="0"/>
        <v>0.94053335711737418</v>
      </c>
    </row>
    <row r="59" spans="2:6" x14ac:dyDescent="0.25">
      <c r="B59" s="15" t="s">
        <v>25</v>
      </c>
      <c r="C59" s="35">
        <v>0</v>
      </c>
      <c r="D59" s="35">
        <v>0</v>
      </c>
      <c r="E59" s="35">
        <v>0</v>
      </c>
      <c r="F59" s="27" t="str">
        <f t="shared" si="0"/>
        <v>%</v>
      </c>
    </row>
    <row r="60" spans="2:6" x14ac:dyDescent="0.25">
      <c r="B60" s="15" t="s">
        <v>26</v>
      </c>
      <c r="C60" s="35">
        <v>18932075</v>
      </c>
      <c r="D60" s="35">
        <v>11619320</v>
      </c>
      <c r="E60" s="35">
        <v>1698886.58</v>
      </c>
      <c r="F60" s="27">
        <f t="shared" si="0"/>
        <v>0.14621222068072831</v>
      </c>
    </row>
    <row r="61" spans="2:6" x14ac:dyDescent="0.25">
      <c r="B61" s="15" t="s">
        <v>27</v>
      </c>
      <c r="C61" s="35">
        <v>86451756</v>
      </c>
      <c r="D61" s="35">
        <v>107422918</v>
      </c>
      <c r="E61" s="35">
        <v>19617897.979999997</v>
      </c>
      <c r="F61" s="27">
        <f t="shared" si="0"/>
        <v>0.18262302258443583</v>
      </c>
    </row>
    <row r="62" spans="2:6" x14ac:dyDescent="0.25">
      <c r="B62" s="4" t="s">
        <v>8</v>
      </c>
      <c r="C62" s="38">
        <f>+C49+C41+C35+C22+C19+C6</f>
        <v>6882759347</v>
      </c>
      <c r="D62" s="38">
        <f>+D49+D41+D35+D22+D19+D6</f>
        <v>5894808054</v>
      </c>
      <c r="E62" s="38">
        <f>+E49+E41+E35+E22+E19+E6</f>
        <v>1217264375.9800003</v>
      </c>
      <c r="F62" s="45">
        <f t="shared" si="0"/>
        <v>0.20649771202541692</v>
      </c>
    </row>
    <row r="63" spans="2:6" x14ac:dyDescent="0.25">
      <c r="B63" s="1" t="s">
        <v>33</v>
      </c>
      <c r="C63" s="11"/>
      <c r="D63" s="11"/>
      <c r="E63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zoomScaleNormal="100" workbookViewId="0">
      <selection activeCell="E28" sqref="E28"/>
    </sheetView>
  </sheetViews>
  <sheetFormatPr baseColWidth="10" defaultRowHeight="15" x14ac:dyDescent="0.25"/>
  <cols>
    <col min="2" max="2" width="108" bestFit="1" customWidth="1"/>
    <col min="3" max="4" width="12.28515625" bestFit="1" customWidth="1"/>
    <col min="5" max="5" width="12.42578125" customWidth="1"/>
  </cols>
  <sheetData>
    <row r="2" spans="2:6" ht="52.5" customHeight="1" x14ac:dyDescent="0.25">
      <c r="B2" s="51" t="s">
        <v>30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0</v>
      </c>
      <c r="C6" s="33">
        <f>SUM(C7:C9)</f>
        <v>1859589</v>
      </c>
      <c r="D6" s="33">
        <f t="shared" ref="D6:E6" si="0">SUM(D7:D9)</f>
        <v>1859589</v>
      </c>
      <c r="E6" s="33">
        <f t="shared" si="0"/>
        <v>180872</v>
      </c>
      <c r="F6" s="42">
        <f t="shared" ref="F6:F33" si="1">IF(E6=0,"%",E6/D6)</f>
        <v>9.72645030703021E-2</v>
      </c>
    </row>
    <row r="7" spans="2:6" x14ac:dyDescent="0.25">
      <c r="B7" s="15" t="s">
        <v>17</v>
      </c>
      <c r="C7" s="35">
        <v>212597</v>
      </c>
      <c r="D7" s="35">
        <v>212597</v>
      </c>
      <c r="E7" s="35">
        <v>0</v>
      </c>
      <c r="F7" s="48" t="str">
        <f t="shared" si="1"/>
        <v>%</v>
      </c>
    </row>
    <row r="8" spans="2:6" x14ac:dyDescent="0.25">
      <c r="B8" s="15" t="s">
        <v>23</v>
      </c>
      <c r="C8" s="35">
        <v>650000</v>
      </c>
      <c r="D8" s="35">
        <v>650000</v>
      </c>
      <c r="E8" s="35">
        <v>110586</v>
      </c>
      <c r="F8" s="48">
        <f t="shared" si="1"/>
        <v>0.17013230769230769</v>
      </c>
    </row>
    <row r="9" spans="2:6" x14ac:dyDescent="0.25">
      <c r="B9" s="15" t="s">
        <v>27</v>
      </c>
      <c r="C9" s="35">
        <v>996992</v>
      </c>
      <c r="D9" s="35">
        <v>996992</v>
      </c>
      <c r="E9" s="35">
        <v>70286</v>
      </c>
      <c r="F9" s="48">
        <f t="shared" si="1"/>
        <v>7.0498058158942098E-2</v>
      </c>
    </row>
    <row r="10" spans="2:6" x14ac:dyDescent="0.25">
      <c r="B10" s="2" t="s">
        <v>1</v>
      </c>
      <c r="C10" s="33">
        <f>SUM(C11:C11)</f>
        <v>867000</v>
      </c>
      <c r="D10" s="33">
        <f>SUM(D11:D11)</f>
        <v>867000</v>
      </c>
      <c r="E10" s="33">
        <f>SUM(E11:E11)</f>
        <v>0</v>
      </c>
      <c r="F10" s="42" t="str">
        <f t="shared" si="1"/>
        <v>%</v>
      </c>
    </row>
    <row r="11" spans="2:6" x14ac:dyDescent="0.25">
      <c r="B11" s="25" t="s">
        <v>27</v>
      </c>
      <c r="C11" s="34">
        <v>867000</v>
      </c>
      <c r="D11" s="34">
        <v>867000</v>
      </c>
      <c r="E11" s="34">
        <v>0</v>
      </c>
      <c r="F11" s="28" t="str">
        <f t="shared" si="1"/>
        <v>%</v>
      </c>
    </row>
    <row r="12" spans="2:6" x14ac:dyDescent="0.25">
      <c r="B12" s="2" t="s">
        <v>2</v>
      </c>
      <c r="C12" s="33">
        <f>+SUM(C13:C24)</f>
        <v>255916433</v>
      </c>
      <c r="D12" s="33">
        <f>+SUM(D13:D24)</f>
        <v>274071988</v>
      </c>
      <c r="E12" s="33">
        <f>+SUM(E13:E24)</f>
        <v>25429102.659999996</v>
      </c>
      <c r="F12" s="42">
        <f t="shared" si="1"/>
        <v>9.2782567257475426E-2</v>
      </c>
    </row>
    <row r="13" spans="2:6" x14ac:dyDescent="0.25">
      <c r="B13" s="13" t="s">
        <v>16</v>
      </c>
      <c r="C13" s="34">
        <v>495238</v>
      </c>
      <c r="D13" s="34">
        <v>1899264</v>
      </c>
      <c r="E13" s="34">
        <v>413990.08999999997</v>
      </c>
      <c r="F13" s="28">
        <f t="shared" si="1"/>
        <v>0.21797395728029381</v>
      </c>
    </row>
    <row r="14" spans="2:6" x14ac:dyDescent="0.25">
      <c r="B14" s="15" t="s">
        <v>17</v>
      </c>
      <c r="C14" s="35">
        <v>5794291</v>
      </c>
      <c r="D14" s="35">
        <v>6646473</v>
      </c>
      <c r="E14" s="35">
        <v>254478.22</v>
      </c>
      <c r="F14" s="48">
        <f t="shared" si="1"/>
        <v>3.8287708383077761E-2</v>
      </c>
    </row>
    <row r="15" spans="2:6" x14ac:dyDescent="0.25">
      <c r="B15" s="15" t="s">
        <v>18</v>
      </c>
      <c r="C15" s="35">
        <v>4893863</v>
      </c>
      <c r="D15" s="35">
        <v>6393863</v>
      </c>
      <c r="E15" s="35">
        <v>350660.8</v>
      </c>
      <c r="F15" s="48">
        <f t="shared" si="1"/>
        <v>5.4843339621133573E-2</v>
      </c>
    </row>
    <row r="16" spans="2:6" x14ac:dyDescent="0.25">
      <c r="B16" s="15" t="s">
        <v>19</v>
      </c>
      <c r="C16" s="35">
        <v>73046</v>
      </c>
      <c r="D16" s="35">
        <v>73046</v>
      </c>
      <c r="E16" s="35">
        <v>13000</v>
      </c>
      <c r="F16" s="48">
        <f t="shared" si="1"/>
        <v>0.17797004627221202</v>
      </c>
    </row>
    <row r="17" spans="2:6" x14ac:dyDescent="0.25">
      <c r="B17" s="15" t="s">
        <v>20</v>
      </c>
      <c r="C17" s="35">
        <v>936500</v>
      </c>
      <c r="D17" s="35">
        <v>936500</v>
      </c>
      <c r="E17" s="35">
        <v>50000</v>
      </c>
      <c r="F17" s="48">
        <f t="shared" si="1"/>
        <v>5.3390282968499736E-2</v>
      </c>
    </row>
    <row r="18" spans="2:6" x14ac:dyDescent="0.25">
      <c r="B18" s="15" t="s">
        <v>21</v>
      </c>
      <c r="C18" s="35">
        <v>127610</v>
      </c>
      <c r="D18" s="35">
        <v>541981</v>
      </c>
      <c r="E18" s="35">
        <v>8349</v>
      </c>
      <c r="F18" s="48">
        <f t="shared" si="1"/>
        <v>1.5404599054210388E-2</v>
      </c>
    </row>
    <row r="19" spans="2:6" x14ac:dyDescent="0.25">
      <c r="B19" s="15" t="s">
        <v>22</v>
      </c>
      <c r="C19" s="35">
        <v>402081</v>
      </c>
      <c r="D19" s="35">
        <v>402081</v>
      </c>
      <c r="E19" s="35">
        <v>6000</v>
      </c>
      <c r="F19" s="48">
        <f t="shared" si="1"/>
        <v>1.4922366388861946E-2</v>
      </c>
    </row>
    <row r="20" spans="2:6" x14ac:dyDescent="0.25">
      <c r="B20" s="15" t="s">
        <v>23</v>
      </c>
      <c r="C20" s="35">
        <v>411623</v>
      </c>
      <c r="D20" s="35">
        <v>611623</v>
      </c>
      <c r="E20" s="35">
        <v>20000</v>
      </c>
      <c r="F20" s="48">
        <f t="shared" si="1"/>
        <v>3.2699882116924969E-2</v>
      </c>
    </row>
    <row r="21" spans="2:6" x14ac:dyDescent="0.25">
      <c r="B21" s="15" t="s">
        <v>24</v>
      </c>
      <c r="C21" s="35">
        <v>162022</v>
      </c>
      <c r="D21" s="35">
        <v>162022</v>
      </c>
      <c r="E21" s="35">
        <v>0</v>
      </c>
      <c r="F21" s="48" t="str">
        <f t="shared" si="1"/>
        <v>%</v>
      </c>
    </row>
    <row r="22" spans="2:6" x14ac:dyDescent="0.25">
      <c r="B22" s="15" t="s">
        <v>25</v>
      </c>
      <c r="C22" s="35">
        <v>168429</v>
      </c>
      <c r="D22" s="35">
        <v>168429</v>
      </c>
      <c r="E22" s="35">
        <v>59590</v>
      </c>
      <c r="F22" s="48">
        <f t="shared" si="1"/>
        <v>0.3537989301129853</v>
      </c>
    </row>
    <row r="23" spans="2:6" x14ac:dyDescent="0.25">
      <c r="B23" s="15" t="s">
        <v>26</v>
      </c>
      <c r="C23" s="35">
        <v>73402843</v>
      </c>
      <c r="D23" s="35">
        <v>101588812</v>
      </c>
      <c r="E23" s="35">
        <v>8119379.080000001</v>
      </c>
      <c r="F23" s="48">
        <f t="shared" si="1"/>
        <v>7.9923949499478356E-2</v>
      </c>
    </row>
    <row r="24" spans="2:6" x14ac:dyDescent="0.25">
      <c r="B24" s="15" t="s">
        <v>27</v>
      </c>
      <c r="C24" s="35">
        <v>169048887</v>
      </c>
      <c r="D24" s="35">
        <v>154647894</v>
      </c>
      <c r="E24" s="35">
        <v>16133655.469999993</v>
      </c>
      <c r="F24" s="48">
        <f t="shared" si="1"/>
        <v>0.10432509006556528</v>
      </c>
    </row>
    <row r="25" spans="2:6" x14ac:dyDescent="0.25">
      <c r="B25" s="2" t="s">
        <v>4</v>
      </c>
      <c r="C25" s="33">
        <f>+SUM(C26:C27)</f>
        <v>3691587</v>
      </c>
      <c r="D25" s="33">
        <f>+SUM(D26:D27)</f>
        <v>3282017</v>
      </c>
      <c r="E25" s="33">
        <f>+SUM(E26:E27)</f>
        <v>344499.07999999996</v>
      </c>
      <c r="F25" s="42">
        <f t="shared" si="1"/>
        <v>0.10496565983661875</v>
      </c>
    </row>
    <row r="26" spans="2:6" x14ac:dyDescent="0.25">
      <c r="B26" s="13" t="s">
        <v>26</v>
      </c>
      <c r="C26" s="34">
        <v>3350465</v>
      </c>
      <c r="D26" s="34">
        <v>2843195</v>
      </c>
      <c r="E26" s="34">
        <v>309844.07999999996</v>
      </c>
      <c r="F26" s="28">
        <f t="shared" si="1"/>
        <v>0.10897742856188196</v>
      </c>
    </row>
    <row r="27" spans="2:6" x14ac:dyDescent="0.25">
      <c r="B27" s="15" t="s">
        <v>27</v>
      </c>
      <c r="C27" s="35">
        <v>341122</v>
      </c>
      <c r="D27" s="35">
        <v>438822</v>
      </c>
      <c r="E27" s="35">
        <v>34655</v>
      </c>
      <c r="F27" s="48">
        <f t="shared" si="1"/>
        <v>7.8972795347544103E-2</v>
      </c>
    </row>
    <row r="28" spans="2:6" x14ac:dyDescent="0.25">
      <c r="B28" s="2" t="s">
        <v>5</v>
      </c>
      <c r="C28" s="33">
        <f>+SUM(C29:C32)</f>
        <v>3043741</v>
      </c>
      <c r="D28" s="33">
        <f>+SUM(D29:D32)</f>
        <v>9324928</v>
      </c>
      <c r="E28" s="33">
        <f>+SUM(E29:E32)</f>
        <v>777943.9</v>
      </c>
      <c r="F28" s="42">
        <f t="shared" si="1"/>
        <v>8.3426263452114596E-2</v>
      </c>
    </row>
    <row r="29" spans="2:6" x14ac:dyDescent="0.25">
      <c r="B29" s="15" t="s">
        <v>16</v>
      </c>
      <c r="C29" s="35">
        <v>0</v>
      </c>
      <c r="D29" s="35">
        <v>17360</v>
      </c>
      <c r="E29" s="35">
        <v>0</v>
      </c>
      <c r="F29" s="48" t="str">
        <f t="shared" si="1"/>
        <v>%</v>
      </c>
    </row>
    <row r="30" spans="2:6" x14ac:dyDescent="0.25">
      <c r="B30" s="15" t="s">
        <v>23</v>
      </c>
      <c r="C30" s="35">
        <v>0</v>
      </c>
      <c r="D30" s="35">
        <v>55625</v>
      </c>
      <c r="E30" s="35">
        <v>55624.55</v>
      </c>
      <c r="F30" s="48">
        <f t="shared" si="1"/>
        <v>0.99999191011235955</v>
      </c>
    </row>
    <row r="31" spans="2:6" x14ac:dyDescent="0.25">
      <c r="B31" s="15" t="s">
        <v>26</v>
      </c>
      <c r="C31" s="35">
        <v>1047741</v>
      </c>
      <c r="D31" s="35">
        <v>2794842</v>
      </c>
      <c r="E31" s="35">
        <v>236300.47</v>
      </c>
      <c r="F31" s="48">
        <f t="shared" si="1"/>
        <v>8.4548775923647915E-2</v>
      </c>
    </row>
    <row r="32" spans="2:6" x14ac:dyDescent="0.25">
      <c r="B32" s="15" t="s">
        <v>27</v>
      </c>
      <c r="C32" s="35">
        <v>1996000</v>
      </c>
      <c r="D32" s="35">
        <v>6457101</v>
      </c>
      <c r="E32" s="35">
        <v>486018.88</v>
      </c>
      <c r="F32" s="48">
        <f t="shared" si="1"/>
        <v>7.5268898535116605E-2</v>
      </c>
    </row>
    <row r="33" spans="2:6" x14ac:dyDescent="0.25">
      <c r="B33" s="4" t="s">
        <v>8</v>
      </c>
      <c r="C33" s="38">
        <f>+C28+C25+C12+C10+C6</f>
        <v>265378350</v>
      </c>
      <c r="D33" s="38">
        <f>+D28+D25+D12+D10+D6</f>
        <v>289405522</v>
      </c>
      <c r="E33" s="38">
        <f>+E28+E25+E12+E10+E6</f>
        <v>26732417.639999997</v>
      </c>
      <c r="F33" s="45">
        <f t="shared" si="1"/>
        <v>9.2370102184850492E-2</v>
      </c>
    </row>
    <row r="34" spans="2:6" x14ac:dyDescent="0.25">
      <c r="B34" s="1" t="s">
        <v>33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E6" sqref="E6"/>
    </sheetView>
  </sheetViews>
  <sheetFormatPr baseColWidth="10" defaultRowHeight="15" x14ac:dyDescent="0.25"/>
  <cols>
    <col min="2" max="2" width="73.42578125" customWidth="1"/>
    <col min="5" max="5" width="12.42578125" customWidth="1"/>
  </cols>
  <sheetData>
    <row r="2" spans="2:6" ht="52.5" customHeight="1" x14ac:dyDescent="0.25">
      <c r="B2" s="51" t="s">
        <v>31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5</v>
      </c>
      <c r="C6" s="33">
        <f>+SUM(C10:C10)</f>
        <v>0</v>
      </c>
      <c r="D6" s="33">
        <f>+SUM(D10:D10)</f>
        <v>81318652</v>
      </c>
      <c r="E6" s="33">
        <f>+SUM(E10:E10)</f>
        <v>4010094.08</v>
      </c>
      <c r="F6" s="42">
        <f t="shared" ref="F6:F10" si="0">IF(E6=0,"%",E6/D6)</f>
        <v>4.9313336871349027E-2</v>
      </c>
    </row>
    <row r="7" spans="2:6" x14ac:dyDescent="0.25">
      <c r="B7" s="13" t="s">
        <v>17</v>
      </c>
      <c r="C7" s="34">
        <v>0</v>
      </c>
      <c r="D7" s="34">
        <v>614702</v>
      </c>
      <c r="E7" s="34">
        <v>0</v>
      </c>
      <c r="F7" s="28" t="str">
        <f t="shared" si="0"/>
        <v>%</v>
      </c>
    </row>
    <row r="8" spans="2:6" x14ac:dyDescent="0.25">
      <c r="B8" s="15" t="s">
        <v>21</v>
      </c>
      <c r="C8" s="35">
        <v>0</v>
      </c>
      <c r="D8" s="35">
        <v>186495</v>
      </c>
      <c r="E8" s="35">
        <v>0</v>
      </c>
      <c r="F8" s="48" t="str">
        <f t="shared" si="0"/>
        <v>%</v>
      </c>
    </row>
    <row r="9" spans="2:6" x14ac:dyDescent="0.25">
      <c r="B9" s="15" t="s">
        <v>23</v>
      </c>
      <c r="C9" s="35">
        <v>0</v>
      </c>
      <c r="D9" s="35">
        <v>161155</v>
      </c>
      <c r="E9" s="35">
        <v>0</v>
      </c>
      <c r="F9" s="48" t="str">
        <f t="shared" si="0"/>
        <v>%</v>
      </c>
    </row>
    <row r="10" spans="2:6" x14ac:dyDescent="0.25">
      <c r="B10" s="16" t="s">
        <v>27</v>
      </c>
      <c r="C10" s="36">
        <v>0</v>
      </c>
      <c r="D10" s="36">
        <v>81318652</v>
      </c>
      <c r="E10" s="36">
        <v>4010094.08</v>
      </c>
      <c r="F10" s="50">
        <f t="shared" si="0"/>
        <v>4.9313336871349027E-2</v>
      </c>
    </row>
    <row r="11" spans="2:6" x14ac:dyDescent="0.25">
      <c r="B11" s="1" t="s">
        <v>33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1" t="s">
        <v>15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14</v>
      </c>
      <c r="F5" s="12" t="s">
        <v>10</v>
      </c>
    </row>
    <row r="6" spans="2:6" x14ac:dyDescent="0.25">
      <c r="B6" s="2" t="s">
        <v>5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5"/>
      <c r="C7" s="14"/>
      <c r="D7" s="14"/>
      <c r="E7" s="14"/>
      <c r="F7" s="21" t="e">
        <f>E7/D7</f>
        <v>#DIV/0!</v>
      </c>
    </row>
    <row r="8" spans="2:6" x14ac:dyDescent="0.25">
      <c r="B8" s="16"/>
      <c r="C8" s="17"/>
      <c r="D8" s="17"/>
      <c r="E8" s="17"/>
      <c r="F8" s="22" t="e">
        <f>E8/D8</f>
        <v>#DIV/0!</v>
      </c>
    </row>
    <row r="9" spans="2:6" x14ac:dyDescent="0.25">
      <c r="B9" s="4" t="s">
        <v>8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showGridLines="0" workbookViewId="0">
      <selection activeCell="E18" sqref="E18"/>
    </sheetView>
  </sheetViews>
  <sheetFormatPr baseColWidth="10" defaultRowHeight="15" x14ac:dyDescent="0.25"/>
  <cols>
    <col min="2" max="2" width="85.28515625" bestFit="1" customWidth="1"/>
    <col min="4" max="4" width="12.28515625" bestFit="1" customWidth="1"/>
    <col min="5" max="5" width="12.42578125" customWidth="1"/>
  </cols>
  <sheetData>
    <row r="2" spans="2:6" ht="60" customHeight="1" x14ac:dyDescent="0.25">
      <c r="B2" s="51" t="s">
        <v>32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2</v>
      </c>
      <c r="C6" s="33">
        <f>SUM(C7:C17)</f>
        <v>0</v>
      </c>
      <c r="D6" s="33">
        <f>SUM(D7:D17)</f>
        <v>386291831</v>
      </c>
      <c r="E6" s="33">
        <f>SUM(E7:E17)</f>
        <v>55916015.930000007</v>
      </c>
      <c r="F6" s="42">
        <f t="shared" ref="F6:F28" si="0">IF(E6=0,"%",E6/D6)</f>
        <v>0.14475070773629692</v>
      </c>
    </row>
    <row r="7" spans="2:6" x14ac:dyDescent="0.25">
      <c r="B7" s="31" t="s">
        <v>16</v>
      </c>
      <c r="C7" s="34">
        <v>0</v>
      </c>
      <c r="D7" s="34">
        <v>17734473</v>
      </c>
      <c r="E7" s="34">
        <v>1280766.2399999998</v>
      </c>
      <c r="F7" s="28">
        <f t="shared" si="0"/>
        <v>7.2219018856664069E-2</v>
      </c>
    </row>
    <row r="8" spans="2:6" x14ac:dyDescent="0.25">
      <c r="B8" s="29" t="s">
        <v>17</v>
      </c>
      <c r="C8" s="35">
        <v>0</v>
      </c>
      <c r="D8" s="35">
        <v>56058336</v>
      </c>
      <c r="E8" s="35">
        <v>7748178.959999999</v>
      </c>
      <c r="F8" s="48">
        <f t="shared" si="0"/>
        <v>0.13821635661821999</v>
      </c>
    </row>
    <row r="9" spans="2:6" x14ac:dyDescent="0.25">
      <c r="B9" s="29" t="s">
        <v>18</v>
      </c>
      <c r="C9" s="35">
        <v>0</v>
      </c>
      <c r="D9" s="35">
        <v>6580349</v>
      </c>
      <c r="E9" s="35">
        <v>1174776.5</v>
      </c>
      <c r="F9" s="48">
        <f t="shared" si="0"/>
        <v>0.17852799296815411</v>
      </c>
    </row>
    <row r="10" spans="2:6" x14ac:dyDescent="0.25">
      <c r="B10" s="29" t="s">
        <v>19</v>
      </c>
      <c r="C10" s="35">
        <v>0</v>
      </c>
      <c r="D10" s="35">
        <v>43139</v>
      </c>
      <c r="E10" s="35">
        <v>0</v>
      </c>
      <c r="F10" s="48" t="str">
        <f t="shared" si="0"/>
        <v>%</v>
      </c>
    </row>
    <row r="11" spans="2:6" x14ac:dyDescent="0.25">
      <c r="B11" s="29" t="s">
        <v>20</v>
      </c>
      <c r="C11" s="35">
        <v>0</v>
      </c>
      <c r="D11" s="35">
        <v>8944827</v>
      </c>
      <c r="E11" s="35">
        <v>1651693.9</v>
      </c>
      <c r="F11" s="48">
        <f t="shared" si="0"/>
        <v>0.18465353214768715</v>
      </c>
    </row>
    <row r="12" spans="2:6" x14ac:dyDescent="0.25">
      <c r="B12" s="29" t="s">
        <v>21</v>
      </c>
      <c r="C12" s="35">
        <v>0</v>
      </c>
      <c r="D12" s="35">
        <v>9428373</v>
      </c>
      <c r="E12" s="35">
        <v>84729.41</v>
      </c>
      <c r="F12" s="48">
        <f t="shared" si="0"/>
        <v>8.9866417037170673E-3</v>
      </c>
    </row>
    <row r="13" spans="2:6" x14ac:dyDescent="0.25">
      <c r="B13" s="29" t="s">
        <v>23</v>
      </c>
      <c r="C13" s="35">
        <v>0</v>
      </c>
      <c r="D13" s="35">
        <v>1291888</v>
      </c>
      <c r="E13" s="35">
        <v>220534.14</v>
      </c>
      <c r="F13" s="48">
        <f t="shared" si="0"/>
        <v>0.170706856941159</v>
      </c>
    </row>
    <row r="14" spans="2:6" x14ac:dyDescent="0.25">
      <c r="B14" s="29" t="s">
        <v>24</v>
      </c>
      <c r="C14" s="35">
        <v>0</v>
      </c>
      <c r="D14" s="35">
        <v>695393</v>
      </c>
      <c r="E14" s="35">
        <v>0</v>
      </c>
      <c r="F14" s="48" t="str">
        <f t="shared" si="0"/>
        <v>%</v>
      </c>
    </row>
    <row r="15" spans="2:6" x14ac:dyDescent="0.25">
      <c r="B15" s="29" t="s">
        <v>25</v>
      </c>
      <c r="C15" s="35">
        <v>0</v>
      </c>
      <c r="D15" s="35">
        <v>1569225</v>
      </c>
      <c r="E15" s="35">
        <v>7485.24</v>
      </c>
      <c r="F15" s="48">
        <f t="shared" si="0"/>
        <v>4.7700234192037472E-3</v>
      </c>
    </row>
    <row r="16" spans="2:6" x14ac:dyDescent="0.25">
      <c r="B16" s="29" t="s">
        <v>26</v>
      </c>
      <c r="C16" s="35">
        <v>0</v>
      </c>
      <c r="D16" s="35">
        <v>2027847</v>
      </c>
      <c r="E16" s="35">
        <v>755921.79999999993</v>
      </c>
      <c r="F16" s="48">
        <f t="shared" si="0"/>
        <v>0.3727706281588305</v>
      </c>
    </row>
    <row r="17" spans="2:6" x14ac:dyDescent="0.25">
      <c r="B17" s="29" t="s">
        <v>27</v>
      </c>
      <c r="C17" s="35">
        <v>0</v>
      </c>
      <c r="D17" s="35">
        <v>281917981</v>
      </c>
      <c r="E17" s="35">
        <v>42991929.740000002</v>
      </c>
      <c r="F17" s="48">
        <f t="shared" si="0"/>
        <v>0.15249800522656271</v>
      </c>
    </row>
    <row r="18" spans="2:6" x14ac:dyDescent="0.25">
      <c r="B18" s="2" t="s">
        <v>34</v>
      </c>
      <c r="C18" s="33">
        <v>0</v>
      </c>
      <c r="D18" s="33">
        <f>+D19</f>
        <v>80000</v>
      </c>
      <c r="E18" s="33">
        <f>+E19</f>
        <v>79936.800000000003</v>
      </c>
      <c r="F18" s="42">
        <f t="shared" si="0"/>
        <v>0.99921000000000004</v>
      </c>
    </row>
    <row r="19" spans="2:6" x14ac:dyDescent="0.25">
      <c r="B19" s="30" t="s">
        <v>27</v>
      </c>
      <c r="C19" s="37">
        <v>0</v>
      </c>
      <c r="D19" s="37">
        <v>80000</v>
      </c>
      <c r="E19" s="37">
        <v>79936.800000000003</v>
      </c>
      <c r="F19" s="49">
        <f t="shared" si="0"/>
        <v>0.99921000000000004</v>
      </c>
    </row>
    <row r="20" spans="2:6" x14ac:dyDescent="0.25">
      <c r="B20" s="2" t="s">
        <v>5</v>
      </c>
      <c r="C20" s="33">
        <f>+SUM(C21:C27)</f>
        <v>0</v>
      </c>
      <c r="D20" s="33">
        <f t="shared" ref="D20:E20" si="1">+SUM(D21:D27)</f>
        <v>7184602</v>
      </c>
      <c r="E20" s="33">
        <f t="shared" si="1"/>
        <v>529963.89</v>
      </c>
      <c r="F20" s="42">
        <f t="shared" si="0"/>
        <v>7.3763848018303588E-2</v>
      </c>
    </row>
    <row r="21" spans="2:6" x14ac:dyDescent="0.25">
      <c r="B21" s="31" t="s">
        <v>16</v>
      </c>
      <c r="C21" s="34">
        <v>0</v>
      </c>
      <c r="D21" s="34">
        <v>23115</v>
      </c>
      <c r="E21" s="34">
        <v>0</v>
      </c>
      <c r="F21" s="28" t="str">
        <f t="shared" si="0"/>
        <v>%</v>
      </c>
    </row>
    <row r="22" spans="2:6" x14ac:dyDescent="0.25">
      <c r="B22" s="29" t="s">
        <v>17</v>
      </c>
      <c r="C22" s="35">
        <v>0</v>
      </c>
      <c r="D22" s="35">
        <v>1212000</v>
      </c>
      <c r="E22" s="35">
        <v>0</v>
      </c>
      <c r="F22" s="48" t="str">
        <f t="shared" si="0"/>
        <v>%</v>
      </c>
    </row>
    <row r="23" spans="2:6" x14ac:dyDescent="0.25">
      <c r="B23" s="29" t="s">
        <v>18</v>
      </c>
      <c r="C23" s="35">
        <v>0</v>
      </c>
      <c r="D23" s="35">
        <v>3286</v>
      </c>
      <c r="E23" s="35">
        <v>3060</v>
      </c>
      <c r="F23" s="48">
        <f t="shared" si="0"/>
        <v>0.93122337188070603</v>
      </c>
    </row>
    <row r="24" spans="2:6" x14ac:dyDescent="0.25">
      <c r="B24" s="29" t="s">
        <v>20</v>
      </c>
      <c r="C24" s="35">
        <v>0</v>
      </c>
      <c r="D24" s="35">
        <v>246000</v>
      </c>
      <c r="E24" s="35">
        <v>0</v>
      </c>
      <c r="F24" s="48" t="str">
        <f t="shared" si="0"/>
        <v>%</v>
      </c>
    </row>
    <row r="25" spans="2:6" x14ac:dyDescent="0.25">
      <c r="B25" s="29" t="s">
        <v>21</v>
      </c>
      <c r="C25" s="35">
        <v>0</v>
      </c>
      <c r="D25" s="35">
        <v>7708</v>
      </c>
      <c r="E25" s="35">
        <v>0</v>
      </c>
      <c r="F25" s="48" t="str">
        <f t="shared" si="0"/>
        <v>%</v>
      </c>
    </row>
    <row r="26" spans="2:6" x14ac:dyDescent="0.25">
      <c r="B26" s="29" t="s">
        <v>26</v>
      </c>
      <c r="C26" s="35">
        <v>0</v>
      </c>
      <c r="D26" s="35">
        <v>1199</v>
      </c>
      <c r="E26" s="35">
        <v>1199</v>
      </c>
      <c r="F26" s="48">
        <f t="shared" si="0"/>
        <v>1</v>
      </c>
    </row>
    <row r="27" spans="2:6" x14ac:dyDescent="0.25">
      <c r="B27" s="32" t="s">
        <v>27</v>
      </c>
      <c r="C27" s="36">
        <v>0</v>
      </c>
      <c r="D27" s="36">
        <v>5691294</v>
      </c>
      <c r="E27" s="36">
        <v>525704.89</v>
      </c>
      <c r="F27" s="50">
        <f t="shared" si="0"/>
        <v>9.2370011108194372E-2</v>
      </c>
    </row>
    <row r="28" spans="2:6" x14ac:dyDescent="0.25">
      <c r="B28" s="4" t="s">
        <v>8</v>
      </c>
      <c r="C28" s="38">
        <f>+C20+C18+C6</f>
        <v>0</v>
      </c>
      <c r="D28" s="38">
        <f>+D20+D18+D6</f>
        <v>393556433</v>
      </c>
      <c r="E28" s="38">
        <f>+E20+E18+E6</f>
        <v>56525916.620000005</v>
      </c>
      <c r="F28" s="45">
        <f t="shared" si="0"/>
        <v>0.14362849106318637</v>
      </c>
    </row>
    <row r="29" spans="2:6" x14ac:dyDescent="0.25">
      <c r="B29" s="1" t="s">
        <v>33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51" t="s">
        <v>13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12</v>
      </c>
      <c r="F5" s="12" t="s">
        <v>10</v>
      </c>
    </row>
    <row r="6" spans="2:6" x14ac:dyDescent="0.25">
      <c r="B6" s="2" t="s">
        <v>5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 t="shared" ref="F6:F8" si="1">E6/D6</f>
        <v>#DIV/0!</v>
      </c>
    </row>
    <row r="7" spans="2:6" x14ac:dyDescent="0.25">
      <c r="B7" s="23"/>
      <c r="C7" s="14"/>
      <c r="D7" s="14"/>
      <c r="E7" s="14"/>
      <c r="F7" s="21" t="e">
        <f t="shared" si="1"/>
        <v>#DIV/0!</v>
      </c>
    </row>
    <row r="8" spans="2:6" x14ac:dyDescent="0.25">
      <c r="B8" s="4" t="s">
        <v>8</v>
      </c>
      <c r="C8" s="5">
        <f>+C6</f>
        <v>0</v>
      </c>
      <c r="D8" s="5">
        <f t="shared" ref="D8:E8" si="2">+D6</f>
        <v>0</v>
      </c>
      <c r="E8" s="5">
        <f t="shared" si="2"/>
        <v>0</v>
      </c>
      <c r="F8" s="7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2018-06-21T19:55:02Z</dcterms:modified>
</cp:coreProperties>
</file>