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5_May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RDR!$B$2:$F$34</definedName>
    <definedName name="_xlnm.Print_Area" localSheetId="1">RO!$B$2:$F$63</definedName>
    <definedName name="_xlnm.Print_Area" localSheetId="3">ROCC!$B$2:$F$11</definedName>
    <definedName name="_xlnm.Print_Area" localSheetId="4">ROOC!$B$2:$F$10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E18" i="5" l="1"/>
  <c r="D18" i="5"/>
  <c r="F27" i="5"/>
  <c r="F26" i="5"/>
  <c r="F25" i="5"/>
  <c r="F16" i="5" l="1"/>
  <c r="F30" i="3" l="1"/>
  <c r="F9" i="8" l="1"/>
  <c r="F8" i="8"/>
  <c r="F7" i="8"/>
  <c r="F31" i="3"/>
  <c r="C6" i="8"/>
  <c r="F29" i="5" l="1"/>
  <c r="F28" i="5"/>
  <c r="F24" i="5"/>
  <c r="F23" i="5"/>
  <c r="F22" i="5"/>
  <c r="F21" i="5"/>
  <c r="F19" i="5"/>
  <c r="F18" i="5"/>
  <c r="F17" i="5"/>
  <c r="F15" i="5"/>
  <c r="F14" i="5"/>
  <c r="F13" i="5"/>
  <c r="F12" i="5"/>
  <c r="F11" i="5"/>
  <c r="F10" i="5"/>
  <c r="F9" i="5"/>
  <c r="F8" i="5"/>
  <c r="F7" i="5"/>
  <c r="F10" i="8"/>
  <c r="F32" i="3"/>
  <c r="F29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49" i="2"/>
  <c r="D49" i="2"/>
  <c r="E49" i="2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39" i="1"/>
  <c r="C49" i="1"/>
  <c r="D49" i="1"/>
  <c r="E49" i="1"/>
  <c r="F49" i="1" l="1"/>
  <c r="F49" i="2"/>
  <c r="E6" i="3"/>
  <c r="D6" i="3"/>
  <c r="C6" i="3"/>
  <c r="E35" i="2"/>
  <c r="D35" i="2"/>
  <c r="C35" i="2"/>
  <c r="E35" i="1"/>
  <c r="D35" i="1"/>
  <c r="C35" i="1"/>
  <c r="E6" i="5"/>
  <c r="D6" i="5"/>
  <c r="C6" i="5"/>
  <c r="E20" i="5"/>
  <c r="E30" i="5" s="1"/>
  <c r="D20" i="5"/>
  <c r="D30" i="5" s="1"/>
  <c r="C20" i="5"/>
  <c r="E6" i="8"/>
  <c r="D6" i="8"/>
  <c r="C25" i="3"/>
  <c r="D25" i="3"/>
  <c r="E25" i="3"/>
  <c r="F25" i="3" s="1"/>
  <c r="C19" i="1"/>
  <c r="D19" i="1"/>
  <c r="E19" i="1"/>
  <c r="C30" i="5" l="1"/>
  <c r="F6" i="5"/>
  <c r="F35" i="1"/>
  <c r="F19" i="1"/>
  <c r="F6" i="8"/>
  <c r="F20" i="5"/>
  <c r="F30" i="5"/>
  <c r="F6" i="3"/>
  <c r="F35" i="2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41" i="2"/>
  <c r="D41" i="2"/>
  <c r="C41" i="2"/>
  <c r="E22" i="2"/>
  <c r="F22" i="2" s="1"/>
  <c r="D22" i="2"/>
  <c r="C22" i="2"/>
  <c r="E19" i="2"/>
  <c r="F19" i="2" s="1"/>
  <c r="D19" i="2"/>
  <c r="C19" i="2"/>
  <c r="E6" i="2"/>
  <c r="D6" i="2"/>
  <c r="C6" i="2"/>
  <c r="E41" i="1"/>
  <c r="D41" i="1"/>
  <c r="C41" i="1"/>
  <c r="E22" i="1"/>
  <c r="D22" i="1"/>
  <c r="C22" i="1"/>
  <c r="E6" i="1"/>
  <c r="D6" i="1"/>
  <c r="C6" i="1"/>
  <c r="F12" i="3" l="1"/>
  <c r="F22" i="1"/>
  <c r="F28" i="3"/>
  <c r="F41" i="2"/>
  <c r="F41" i="1"/>
  <c r="C62" i="2"/>
  <c r="D62" i="2"/>
  <c r="F6" i="2"/>
  <c r="E62" i="2"/>
  <c r="C62" i="1"/>
  <c r="D62" i="1"/>
  <c r="F6" i="1"/>
  <c r="E62" i="1"/>
  <c r="D33" i="3"/>
  <c r="E33" i="3"/>
  <c r="C33" i="3"/>
  <c r="F9" i="4"/>
  <c r="F8" i="4"/>
  <c r="F7" i="4"/>
  <c r="F6" i="4"/>
  <c r="F33" i="3" l="1"/>
  <c r="F62" i="2"/>
  <c r="F62" i="1"/>
</calcChain>
</file>

<file path=xl/sharedStrings.xml><?xml version="1.0" encoding="utf-8"?>
<sst xmlns="http://schemas.openxmlformats.org/spreadsheetml/2006/main" count="225" uniqueCount="36">
  <si>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</si>
  <si>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</si>
  <si>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</si>
  <si>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</si>
  <si>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</si>
  <si>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</si>
  <si>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</si>
  <si>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</si>
  <si>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</si>
  <si>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</si>
  <si>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</si>
  <si>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</si>
  <si>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</si>
  <si>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</si>
  <si>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</si>
  <si>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</si>
  <si>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</si>
  <si>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</si>
  <si>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</si>
  <si>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</si>
  <si>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</si>
  <si>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</si>
  <si>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</si>
  <si>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</si>
  <si>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</si>
  <si>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</si>
  <si>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</si>
  <si>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</si>
  <si>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5  OTROS GASTOS</t>
  </si>
  <si>
    <t>EJECUCION DE LOS PROGRAMAS PRESUPUESTALES AL MES DE MAYO DEL AÑO FISCAL 2018 DEL PLIEGO 011 MINSA - TODA FUENTE</t>
  </si>
  <si>
    <t>EJECUCION DE LOS PROGRAMAS PRESUPUESTALES AL MES DE MAYO DEL AÑO FISCAL 2018 DEL PLIEGO 011 MINSA - RECURSOS ORDINARIOS</t>
  </si>
  <si>
    <t>EJECUCION DE LOS PROGRAMAS PRESUPUESTALES AL MES DE MAYO DEL AÑO FISCAL 2018 DEL PLIEGO 011 MINSA - RECURSOS DIRECTAMENTE RECAUDADOS</t>
  </si>
  <si>
    <t>EJECUCION DE LOS PROGRAMAS PRESUPUESTALES AL MES DE MAYO DEL AÑO FISCAL 2018 DEL PLIEGO 011 MINSA - ROOC</t>
  </si>
  <si>
    <t>EJECUCION DE LOS PROGRAMAS PRESUPUESTALES AL MES DE MAYO DEL AÑO FISCAL 2018 DEL PLIEGO 011 MINSA - DYT</t>
  </si>
  <si>
    <t>Fuente:  Base de Datos MEF al cierre del mes de Mayo</t>
  </si>
  <si>
    <t>DEVENGADO
AL 31.05.18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</si>
</sst>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98.85546875" style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1" t="s">
        <v>29</v>
      </c>
      <c r="C2" s="51"/>
      <c r="D2" s="51"/>
      <c r="E2" s="51"/>
      <c r="F2" s="51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35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2551828227</v>
      </c>
      <c r="E6" s="33">
        <f>SUM(E7:E18)</f>
        <v>918164030.28999972</v>
      </c>
      <c r="F6" s="42">
        <f t="shared" ref="F6:F62" si="0">IF(E6=0,"%",E6/D6)</f>
        <v>0.35980636179787806</v>
      </c>
    </row>
    <row r="7" spans="2:6" x14ac:dyDescent="0.25">
      <c r="B7" s="18" t="s">
        <v>16</v>
      </c>
      <c r="C7" s="39">
        <v>108689727</v>
      </c>
      <c r="D7" s="39">
        <v>158082766</v>
      </c>
      <c r="E7" s="39">
        <v>65736491.229999997</v>
      </c>
      <c r="F7" s="43">
        <f t="shared" si="0"/>
        <v>0.41583591237263645</v>
      </c>
    </row>
    <row r="8" spans="2:6" x14ac:dyDescent="0.25">
      <c r="B8" s="19" t="s">
        <v>17</v>
      </c>
      <c r="C8" s="40">
        <v>205986134</v>
      </c>
      <c r="D8" s="40">
        <v>241865940</v>
      </c>
      <c r="E8" s="40">
        <v>102559383.74999999</v>
      </c>
      <c r="F8" s="26">
        <f t="shared" si="0"/>
        <v>0.42403400722730944</v>
      </c>
    </row>
    <row r="9" spans="2:6" x14ac:dyDescent="0.25">
      <c r="B9" s="19" t="s">
        <v>18</v>
      </c>
      <c r="C9" s="40">
        <v>53025968</v>
      </c>
      <c r="D9" s="40">
        <v>87595654</v>
      </c>
      <c r="E9" s="40">
        <v>34127642.460000001</v>
      </c>
      <c r="F9" s="26">
        <f t="shared" si="0"/>
        <v>0.38960428858719409</v>
      </c>
    </row>
    <row r="10" spans="2:6" x14ac:dyDescent="0.25">
      <c r="B10" s="19" t="s">
        <v>19</v>
      </c>
      <c r="C10" s="40">
        <v>14634106</v>
      </c>
      <c r="D10" s="40">
        <v>32679072</v>
      </c>
      <c r="E10" s="40">
        <v>13234772.930000003</v>
      </c>
      <c r="F10" s="26">
        <f t="shared" si="0"/>
        <v>0.40499231220519372</v>
      </c>
    </row>
    <row r="11" spans="2:6" x14ac:dyDescent="0.25">
      <c r="B11" s="19" t="s">
        <v>20</v>
      </c>
      <c r="C11" s="40">
        <v>39213384</v>
      </c>
      <c r="D11" s="40">
        <v>81585167</v>
      </c>
      <c r="E11" s="40">
        <v>33767221.350000001</v>
      </c>
      <c r="F11" s="26">
        <f t="shared" si="0"/>
        <v>0.41388922265734901</v>
      </c>
    </row>
    <row r="12" spans="2:6" x14ac:dyDescent="0.25">
      <c r="B12" s="19" t="s">
        <v>21</v>
      </c>
      <c r="C12" s="40">
        <v>25187966</v>
      </c>
      <c r="D12" s="40">
        <v>42831114</v>
      </c>
      <c r="E12" s="40">
        <v>19113387.779999994</v>
      </c>
      <c r="F12" s="26">
        <f t="shared" si="0"/>
        <v>0.44625007371977282</v>
      </c>
    </row>
    <row r="13" spans="2:6" x14ac:dyDescent="0.25">
      <c r="B13" s="19" t="s">
        <v>22</v>
      </c>
      <c r="C13" s="40">
        <v>2776134</v>
      </c>
      <c r="D13" s="40">
        <v>6620556</v>
      </c>
      <c r="E13" s="40">
        <v>1849141.9299999997</v>
      </c>
      <c r="F13" s="26">
        <f t="shared" si="0"/>
        <v>0.27930311744209996</v>
      </c>
    </row>
    <row r="14" spans="2:6" x14ac:dyDescent="0.25">
      <c r="B14" s="19" t="s">
        <v>23</v>
      </c>
      <c r="C14" s="40">
        <v>147916477</v>
      </c>
      <c r="D14" s="40">
        <v>167959542</v>
      </c>
      <c r="E14" s="40">
        <v>68907075.440000013</v>
      </c>
      <c r="F14" s="26">
        <f t="shared" si="0"/>
        <v>0.41025996272364218</v>
      </c>
    </row>
    <row r="15" spans="2:6" x14ac:dyDescent="0.25">
      <c r="B15" s="19" t="s">
        <v>24</v>
      </c>
      <c r="C15" s="40">
        <v>21388099</v>
      </c>
      <c r="D15" s="40">
        <v>25715656</v>
      </c>
      <c r="E15" s="40">
        <v>10429040.449999999</v>
      </c>
      <c r="F15" s="26">
        <f t="shared" si="0"/>
        <v>0.40555218385251379</v>
      </c>
    </row>
    <row r="16" spans="2:6" x14ac:dyDescent="0.25">
      <c r="B16" s="19" t="s">
        <v>25</v>
      </c>
      <c r="C16" s="40">
        <v>17259058</v>
      </c>
      <c r="D16" s="40">
        <v>29505394</v>
      </c>
      <c r="E16" s="40">
        <v>10150745.519999994</v>
      </c>
      <c r="F16" s="26">
        <f t="shared" si="0"/>
        <v>0.34403016343384513</v>
      </c>
    </row>
    <row r="17" spans="2:6" x14ac:dyDescent="0.25">
      <c r="B17" s="19" t="s">
        <v>26</v>
      </c>
      <c r="C17" s="40">
        <v>1681576870</v>
      </c>
      <c r="D17" s="40">
        <v>1000631601</v>
      </c>
      <c r="E17" s="40">
        <v>287545936.05999994</v>
      </c>
      <c r="F17" s="26">
        <f t="shared" si="0"/>
        <v>0.28736443639460868</v>
      </c>
    </row>
    <row r="18" spans="2:6" x14ac:dyDescent="0.25">
      <c r="B18" s="19" t="s">
        <v>27</v>
      </c>
      <c r="C18" s="40">
        <v>785262950</v>
      </c>
      <c r="D18" s="40">
        <v>676755765</v>
      </c>
      <c r="E18" s="40">
        <v>270743191.38999993</v>
      </c>
      <c r="F18" s="26">
        <f t="shared" si="0"/>
        <v>0.40006041380378921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182968338</v>
      </c>
      <c r="E19" s="33">
        <f>SUM(E20:E21)</f>
        <v>69947974.649999976</v>
      </c>
      <c r="F19" s="42">
        <f t="shared" si="0"/>
        <v>0.3822955130630305</v>
      </c>
    </row>
    <row r="20" spans="2:6" x14ac:dyDescent="0.25">
      <c r="B20" s="19" t="s">
        <v>26</v>
      </c>
      <c r="C20" s="40">
        <v>6547549</v>
      </c>
      <c r="D20" s="40">
        <v>2115337</v>
      </c>
      <c r="E20" s="40">
        <v>493423.30000000005</v>
      </c>
      <c r="F20" s="26">
        <f t="shared" si="0"/>
        <v>0.23325990137741648</v>
      </c>
    </row>
    <row r="21" spans="2:6" x14ac:dyDescent="0.25">
      <c r="B21" s="19" t="s">
        <v>27</v>
      </c>
      <c r="C21" s="40">
        <v>175454288</v>
      </c>
      <c r="D21" s="40">
        <v>180853001</v>
      </c>
      <c r="E21" s="40">
        <v>69454551.349999979</v>
      </c>
      <c r="F21" s="26">
        <f t="shared" si="0"/>
        <v>0.3840386997504121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3004973317</v>
      </c>
      <c r="E22" s="33">
        <f t="shared" si="1"/>
        <v>613938765.13999963</v>
      </c>
      <c r="F22" s="42">
        <f t="shared" si="0"/>
        <v>0.20430755962682634</v>
      </c>
    </row>
    <row r="23" spans="2:6" x14ac:dyDescent="0.25">
      <c r="B23" s="18" t="s">
        <v>16</v>
      </c>
      <c r="C23" s="39">
        <v>352853896</v>
      </c>
      <c r="D23" s="39">
        <v>308572956</v>
      </c>
      <c r="E23" s="39">
        <v>37798405.11999999</v>
      </c>
      <c r="F23" s="43">
        <f t="shared" si="0"/>
        <v>0.12249422506099332</v>
      </c>
    </row>
    <row r="24" spans="2:6" x14ac:dyDescent="0.25">
      <c r="B24" s="19" t="s">
        <v>17</v>
      </c>
      <c r="C24" s="40">
        <v>146247690</v>
      </c>
      <c r="D24" s="40">
        <v>195143474</v>
      </c>
      <c r="E24" s="40">
        <v>54699568.910000026</v>
      </c>
      <c r="F24" s="26">
        <f t="shared" si="0"/>
        <v>0.28030437190023594</v>
      </c>
    </row>
    <row r="25" spans="2:6" x14ac:dyDescent="0.25">
      <c r="B25" s="19" t="s">
        <v>18</v>
      </c>
      <c r="C25" s="40">
        <v>189892272</v>
      </c>
      <c r="D25" s="40">
        <v>326498526</v>
      </c>
      <c r="E25" s="40">
        <v>37329108.369999968</v>
      </c>
      <c r="F25" s="26">
        <f t="shared" si="0"/>
        <v>0.11433162908061634</v>
      </c>
    </row>
    <row r="26" spans="2:6" x14ac:dyDescent="0.25">
      <c r="B26" s="19" t="s">
        <v>19</v>
      </c>
      <c r="C26" s="40">
        <v>116217133</v>
      </c>
      <c r="D26" s="40">
        <v>87795916</v>
      </c>
      <c r="E26" s="40">
        <v>5790812.5099999998</v>
      </c>
      <c r="F26" s="26">
        <f t="shared" si="0"/>
        <v>6.5957652403786066E-2</v>
      </c>
    </row>
    <row r="27" spans="2:6" x14ac:dyDescent="0.25">
      <c r="B27" s="19" t="s">
        <v>20</v>
      </c>
      <c r="C27" s="40">
        <v>64404327</v>
      </c>
      <c r="D27" s="40">
        <v>64235760</v>
      </c>
      <c r="E27" s="40">
        <v>11579684.129999999</v>
      </c>
      <c r="F27" s="26">
        <f t="shared" si="0"/>
        <v>0.18026850044274403</v>
      </c>
    </row>
    <row r="28" spans="2:6" x14ac:dyDescent="0.25">
      <c r="B28" s="19" t="s">
        <v>21</v>
      </c>
      <c r="C28" s="40">
        <v>187337786</v>
      </c>
      <c r="D28" s="40">
        <v>163817656</v>
      </c>
      <c r="E28" s="40">
        <v>10964688.260000002</v>
      </c>
      <c r="F28" s="26">
        <f t="shared" si="0"/>
        <v>6.6932274137776707E-2</v>
      </c>
    </row>
    <row r="29" spans="2:6" x14ac:dyDescent="0.25">
      <c r="B29" s="19" t="s">
        <v>22</v>
      </c>
      <c r="C29" s="40">
        <v>26199814</v>
      </c>
      <c r="D29" s="40">
        <v>28211135</v>
      </c>
      <c r="E29" s="40">
        <v>7652471.3200000022</v>
      </c>
      <c r="F29" s="26">
        <f t="shared" si="0"/>
        <v>0.2712571231182298</v>
      </c>
    </row>
    <row r="30" spans="2:6" x14ac:dyDescent="0.25">
      <c r="B30" s="19" t="s">
        <v>23</v>
      </c>
      <c r="C30" s="40">
        <v>55981349</v>
      </c>
      <c r="D30" s="40">
        <v>72903929</v>
      </c>
      <c r="E30" s="40">
        <v>18973416.479999997</v>
      </c>
      <c r="F30" s="26">
        <f t="shared" si="0"/>
        <v>0.26025231753970346</v>
      </c>
    </row>
    <row r="31" spans="2:6" x14ac:dyDescent="0.25">
      <c r="B31" s="19" t="s">
        <v>24</v>
      </c>
      <c r="C31" s="40">
        <v>16583309</v>
      </c>
      <c r="D31" s="40">
        <v>17698649</v>
      </c>
      <c r="E31" s="40">
        <v>5987337.5800000029</v>
      </c>
      <c r="F31" s="26">
        <f t="shared" si="0"/>
        <v>0.33829348104479628</v>
      </c>
    </row>
    <row r="32" spans="2:6" x14ac:dyDescent="0.25">
      <c r="B32" s="19" t="s">
        <v>25</v>
      </c>
      <c r="C32" s="40">
        <v>59369521</v>
      </c>
      <c r="D32" s="40">
        <v>52180506</v>
      </c>
      <c r="E32" s="40">
        <v>8742442.0899999999</v>
      </c>
      <c r="F32" s="26">
        <f t="shared" si="0"/>
        <v>0.16754230190868596</v>
      </c>
    </row>
    <row r="33" spans="2:6" x14ac:dyDescent="0.25">
      <c r="B33" s="19" t="s">
        <v>26</v>
      </c>
      <c r="C33" s="40">
        <v>420787740</v>
      </c>
      <c r="D33" s="40">
        <v>532490866</v>
      </c>
      <c r="E33" s="40">
        <v>147019571.35000002</v>
      </c>
      <c r="F33" s="26">
        <f t="shared" si="0"/>
        <v>0.27609782765738561</v>
      </c>
    </row>
    <row r="34" spans="2:6" x14ac:dyDescent="0.25">
      <c r="B34" s="20" t="s">
        <v>27</v>
      </c>
      <c r="C34" s="41">
        <v>1240038546</v>
      </c>
      <c r="D34" s="41">
        <v>1155423944</v>
      </c>
      <c r="E34" s="41">
        <v>267401259.01999965</v>
      </c>
      <c r="F34" s="44">
        <f t="shared" si="0"/>
        <v>0.23143129446865579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127912026</v>
      </c>
      <c r="E35" s="33">
        <f t="shared" si="2"/>
        <v>16314101</v>
      </c>
      <c r="F35" s="42">
        <f t="shared" si="0"/>
        <v>0.12754157298704658</v>
      </c>
    </row>
    <row r="36" spans="2:6" x14ac:dyDescent="0.25">
      <c r="B36" s="19" t="s">
        <v>19</v>
      </c>
      <c r="C36" s="40">
        <v>11471763</v>
      </c>
      <c r="D36" s="40">
        <v>0</v>
      </c>
      <c r="E36" s="40">
        <v>0</v>
      </c>
      <c r="F36" s="26" t="str">
        <f t="shared" si="0"/>
        <v>%</v>
      </c>
    </row>
    <row r="37" spans="2:6" x14ac:dyDescent="0.25">
      <c r="B37" s="19" t="s">
        <v>20</v>
      </c>
      <c r="C37" s="40">
        <v>15000000</v>
      </c>
      <c r="D37" s="40">
        <v>0</v>
      </c>
      <c r="E37" s="40">
        <v>0</v>
      </c>
      <c r="F37" s="26" t="str">
        <f t="shared" si="0"/>
        <v>%</v>
      </c>
    </row>
    <row r="38" spans="2:6" x14ac:dyDescent="0.25">
      <c r="B38" s="19" t="s">
        <v>21</v>
      </c>
      <c r="C38" s="40">
        <v>25000000</v>
      </c>
      <c r="D38" s="40">
        <v>0</v>
      </c>
      <c r="E38" s="40">
        <v>0</v>
      </c>
      <c r="F38" s="26" t="str">
        <f t="shared" si="0"/>
        <v>%</v>
      </c>
    </row>
    <row r="39" spans="2:6" x14ac:dyDescent="0.25">
      <c r="B39" s="19" t="s">
        <v>25</v>
      </c>
      <c r="C39" s="40">
        <v>10000000</v>
      </c>
      <c r="D39" s="40">
        <v>0</v>
      </c>
      <c r="E39" s="40">
        <v>0</v>
      </c>
      <c r="F39" s="26" t="str">
        <f t="shared" ref="F39" si="3">IF(E39=0,"%",E39/D39)</f>
        <v>%</v>
      </c>
    </row>
    <row r="40" spans="2:6" x14ac:dyDescent="0.25">
      <c r="B40" s="19" t="s">
        <v>26</v>
      </c>
      <c r="C40" s="40">
        <v>606892422</v>
      </c>
      <c r="D40" s="40">
        <v>127912026</v>
      </c>
      <c r="E40" s="40">
        <v>16314101</v>
      </c>
      <c r="F40" s="26">
        <f t="shared" si="0"/>
        <v>0.12754157298704658</v>
      </c>
    </row>
    <row r="41" spans="2:6" x14ac:dyDescent="0.25">
      <c r="B41" s="2" t="s">
        <v>4</v>
      </c>
      <c r="C41" s="33">
        <f>+SUM(C42:C48)</f>
        <v>57797807</v>
      </c>
      <c r="D41" s="33">
        <f t="shared" ref="D41:E41" si="4">+SUM(D42:D48)</f>
        <v>73817808</v>
      </c>
      <c r="E41" s="33">
        <f t="shared" si="4"/>
        <v>39089246.300000004</v>
      </c>
      <c r="F41" s="42">
        <f t="shared" si="0"/>
        <v>0.5295368063489504</v>
      </c>
    </row>
    <row r="42" spans="2:6" x14ac:dyDescent="0.25">
      <c r="B42" s="18" t="s">
        <v>16</v>
      </c>
      <c r="C42" s="39">
        <v>15836813</v>
      </c>
      <c r="D42" s="39">
        <v>25850313</v>
      </c>
      <c r="E42" s="39">
        <v>18021800.240000002</v>
      </c>
      <c r="F42" s="43">
        <f t="shared" si="0"/>
        <v>0.69715984638174411</v>
      </c>
    </row>
    <row r="43" spans="2:6" x14ac:dyDescent="0.25">
      <c r="B43" s="19" t="s">
        <v>17</v>
      </c>
      <c r="C43" s="40">
        <v>115000</v>
      </c>
      <c r="D43" s="40">
        <v>3415000</v>
      </c>
      <c r="E43" s="40">
        <v>1851159</v>
      </c>
      <c r="F43" s="26">
        <f t="shared" si="0"/>
        <v>0.54206705710102487</v>
      </c>
    </row>
    <row r="44" spans="2:6" x14ac:dyDescent="0.25">
      <c r="B44" s="19" t="s">
        <v>18</v>
      </c>
      <c r="C44" s="40">
        <v>0</v>
      </c>
      <c r="D44" s="40">
        <v>1601554</v>
      </c>
      <c r="E44" s="40">
        <v>694815</v>
      </c>
      <c r="F44" s="26">
        <f t="shared" si="0"/>
        <v>0.43383800983294973</v>
      </c>
    </row>
    <row r="45" spans="2:6" x14ac:dyDescent="0.25">
      <c r="B45" s="19" t="s">
        <v>19</v>
      </c>
      <c r="C45" s="40">
        <v>0</v>
      </c>
      <c r="D45" s="40">
        <v>2581679</v>
      </c>
      <c r="E45" s="40">
        <v>1244676.8</v>
      </c>
      <c r="F45" s="26">
        <f t="shared" si="0"/>
        <v>0.48211911705521876</v>
      </c>
    </row>
    <row r="46" spans="2:6" x14ac:dyDescent="0.25">
      <c r="B46" s="19" t="s">
        <v>21</v>
      </c>
      <c r="C46" s="40">
        <v>0</v>
      </c>
      <c r="D46" s="40">
        <v>2095000</v>
      </c>
      <c r="E46" s="40">
        <v>0</v>
      </c>
      <c r="F46" s="26" t="str">
        <f t="shared" si="0"/>
        <v>%</v>
      </c>
    </row>
    <row r="47" spans="2:6" x14ac:dyDescent="0.25">
      <c r="B47" s="19" t="s">
        <v>26</v>
      </c>
      <c r="C47" s="40">
        <v>31919685</v>
      </c>
      <c r="D47" s="40">
        <v>8121811</v>
      </c>
      <c r="E47" s="40">
        <v>3124839.6200000015</v>
      </c>
      <c r="F47" s="26">
        <f t="shared" si="0"/>
        <v>0.38474665564121124</v>
      </c>
    </row>
    <row r="48" spans="2:6" x14ac:dyDescent="0.25">
      <c r="B48" s="19" t="s">
        <v>27</v>
      </c>
      <c r="C48" s="40">
        <v>9926309</v>
      </c>
      <c r="D48" s="40">
        <v>30152451</v>
      </c>
      <c r="E48" s="40">
        <v>14151955.640000002</v>
      </c>
      <c r="F48" s="26">
        <f t="shared" si="0"/>
        <v>0.46934677515933954</v>
      </c>
    </row>
    <row r="49" spans="2:6" x14ac:dyDescent="0.25">
      <c r="B49" s="2" t="s">
        <v>5</v>
      </c>
      <c r="C49" s="33">
        <f>SUM(C50:C61)</f>
        <v>261143612</v>
      </c>
      <c r="D49" s="33">
        <f t="shared" ref="D49:E49" si="5">SUM(D50:D61)</f>
        <v>442589820</v>
      </c>
      <c r="E49" s="33">
        <f t="shared" si="5"/>
        <v>81575996.109999999</v>
      </c>
      <c r="F49" s="42">
        <f t="shared" si="0"/>
        <v>0.1843151207363965</v>
      </c>
    </row>
    <row r="50" spans="2:6" x14ac:dyDescent="0.25">
      <c r="B50" s="18" t="s">
        <v>16</v>
      </c>
      <c r="C50" s="39">
        <v>25060000</v>
      </c>
      <c r="D50" s="39">
        <v>29384255</v>
      </c>
      <c r="E50" s="39">
        <v>214012.46</v>
      </c>
      <c r="F50" s="43">
        <f t="shared" si="0"/>
        <v>7.2832358690053563E-3</v>
      </c>
    </row>
    <row r="51" spans="2:6" x14ac:dyDescent="0.25">
      <c r="B51" s="19" t="s">
        <v>17</v>
      </c>
      <c r="C51" s="40">
        <v>88341387</v>
      </c>
      <c r="D51" s="40">
        <v>93304944</v>
      </c>
      <c r="E51" s="40">
        <v>16448218.609999999</v>
      </c>
      <c r="F51" s="26">
        <f t="shared" si="0"/>
        <v>0.17628453439723407</v>
      </c>
    </row>
    <row r="52" spans="2:6" x14ac:dyDescent="0.25">
      <c r="B52" s="19" t="s">
        <v>18</v>
      </c>
      <c r="C52" s="40">
        <v>25640000</v>
      </c>
      <c r="D52" s="40">
        <v>34149366</v>
      </c>
      <c r="E52" s="40">
        <v>1884742.3</v>
      </c>
      <c r="F52" s="26">
        <f t="shared" si="0"/>
        <v>5.5191135905714915E-2</v>
      </c>
    </row>
    <row r="53" spans="2:6" x14ac:dyDescent="0.25">
      <c r="B53" s="19" t="s">
        <v>19</v>
      </c>
      <c r="C53" s="40">
        <v>13528237</v>
      </c>
      <c r="D53" s="40">
        <v>15737052</v>
      </c>
      <c r="E53" s="40">
        <v>374954.6</v>
      </c>
      <c r="F53" s="26">
        <f t="shared" si="0"/>
        <v>2.382622869899648E-2</v>
      </c>
    </row>
    <row r="54" spans="2:6" x14ac:dyDescent="0.25">
      <c r="B54" s="19" t="s">
        <v>20</v>
      </c>
      <c r="C54" s="40">
        <v>0</v>
      </c>
      <c r="D54" s="40">
        <v>1607069</v>
      </c>
      <c r="E54" s="40">
        <v>45506.8</v>
      </c>
      <c r="F54" s="26">
        <f t="shared" si="0"/>
        <v>2.8316643529307083E-2</v>
      </c>
    </row>
    <row r="55" spans="2:6" x14ac:dyDescent="0.25">
      <c r="B55" s="19" t="s">
        <v>21</v>
      </c>
      <c r="C55" s="40">
        <v>146416</v>
      </c>
      <c r="D55" s="40">
        <v>10767333</v>
      </c>
      <c r="E55" s="40">
        <v>1027074.26</v>
      </c>
      <c r="F55" s="26">
        <f t="shared" si="0"/>
        <v>9.5387990693702893E-2</v>
      </c>
    </row>
    <row r="56" spans="2:6" x14ac:dyDescent="0.25">
      <c r="B56" s="19" t="s">
        <v>22</v>
      </c>
      <c r="C56" s="40">
        <v>0</v>
      </c>
      <c r="D56" s="40">
        <v>1624184</v>
      </c>
      <c r="E56" s="40">
        <v>1144276.25</v>
      </c>
      <c r="F56" s="26">
        <f t="shared" si="0"/>
        <v>0.70452377932549515</v>
      </c>
    </row>
    <row r="57" spans="2:6" x14ac:dyDescent="0.25">
      <c r="B57" s="19" t="s">
        <v>23</v>
      </c>
      <c r="C57" s="40">
        <v>0</v>
      </c>
      <c r="D57" s="40">
        <v>962920</v>
      </c>
      <c r="E57" s="40">
        <v>270450.55</v>
      </c>
      <c r="F57" s="26">
        <f t="shared" si="0"/>
        <v>0.28086502513189049</v>
      </c>
    </row>
    <row r="58" spans="2:6" x14ac:dyDescent="0.25">
      <c r="B58" s="19" t="s">
        <v>24</v>
      </c>
      <c r="C58" s="40">
        <v>0</v>
      </c>
      <c r="D58" s="40">
        <v>121638</v>
      </c>
      <c r="E58" s="40">
        <v>31635.78</v>
      </c>
      <c r="F58" s="26">
        <f t="shared" si="0"/>
        <v>0.26008138903960931</v>
      </c>
    </row>
    <row r="59" spans="2:6" x14ac:dyDescent="0.25">
      <c r="B59" s="19" t="s">
        <v>25</v>
      </c>
      <c r="C59" s="40">
        <v>0</v>
      </c>
      <c r="D59" s="40">
        <v>968613</v>
      </c>
      <c r="E59" s="40">
        <v>0</v>
      </c>
      <c r="F59" s="26" t="str">
        <f t="shared" si="0"/>
        <v>%</v>
      </c>
    </row>
    <row r="60" spans="2:6" x14ac:dyDescent="0.25">
      <c r="B60" s="19" t="s">
        <v>26</v>
      </c>
      <c r="C60" s="40">
        <v>19979816</v>
      </c>
      <c r="D60" s="40">
        <v>13234978</v>
      </c>
      <c r="E60" s="40">
        <v>2153277.6</v>
      </c>
      <c r="F60" s="26">
        <f t="shared" si="0"/>
        <v>0.16269597123621968</v>
      </c>
    </row>
    <row r="61" spans="2:6" x14ac:dyDescent="0.25">
      <c r="B61" s="19" t="s">
        <v>27</v>
      </c>
      <c r="C61" s="40">
        <v>88447756</v>
      </c>
      <c r="D61" s="40">
        <v>240727468</v>
      </c>
      <c r="E61" s="40">
        <v>57981846.899999991</v>
      </c>
      <c r="F61" s="26">
        <f t="shared" si="0"/>
        <v>0.2408609511067511</v>
      </c>
    </row>
    <row r="62" spans="2:6" x14ac:dyDescent="0.25">
      <c r="B62" s="4" t="s">
        <v>8</v>
      </c>
      <c r="C62" s="38">
        <f>+C49+C41+C35+C22+C19+C6</f>
        <v>7148137697</v>
      </c>
      <c r="D62" s="38">
        <f>+D49+D41+D35+D22+D19+D6</f>
        <v>6384089536</v>
      </c>
      <c r="E62" s="38">
        <f>+E49+E41+E35+E22+E19+E6</f>
        <v>1739030113.4899993</v>
      </c>
      <c r="F62" s="45">
        <f t="shared" si="0"/>
        <v>0.2724006459626821</v>
      </c>
    </row>
    <row r="63" spans="2:6" x14ac:dyDescent="0.25">
      <c r="B63" s="1" t="s">
        <v>34</v>
      </c>
      <c r="C63" s="24"/>
      <c r="D63" s="24"/>
      <c r="E63" s="24"/>
    </row>
    <row r="64" spans="2:6" x14ac:dyDescent="0.25">
      <c r="C64" s="24"/>
      <c r="D64" s="24"/>
      <c r="E64" s="24"/>
      <c r="F64" s="24"/>
    </row>
    <row r="65" spans="3:5" x14ac:dyDescent="0.25">
      <c r="C65" s="24"/>
      <c r="D65" s="24"/>
      <c r="E65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1" t="s">
        <v>30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2549968638</v>
      </c>
      <c r="E6" s="33">
        <f>SUM(E7:E18)</f>
        <v>917894174.28999996</v>
      </c>
      <c r="F6" s="42">
        <f t="shared" ref="F6:F62" si="0">IF(E6=0,"%",E6/D6)</f>
        <v>0.35996292684208298</v>
      </c>
    </row>
    <row r="7" spans="2:6" x14ac:dyDescent="0.25">
      <c r="B7" s="13" t="s">
        <v>16</v>
      </c>
      <c r="C7" s="34">
        <v>108689727</v>
      </c>
      <c r="D7" s="34">
        <v>158082766</v>
      </c>
      <c r="E7" s="34">
        <v>65736491.229999997</v>
      </c>
      <c r="F7" s="46">
        <f t="shared" si="0"/>
        <v>0.41583591237263645</v>
      </c>
    </row>
    <row r="8" spans="2:6" x14ac:dyDescent="0.25">
      <c r="B8" s="15" t="s">
        <v>17</v>
      </c>
      <c r="C8" s="35">
        <v>205773537</v>
      </c>
      <c r="D8" s="35">
        <v>241653343</v>
      </c>
      <c r="E8" s="35">
        <v>102543487.75000009</v>
      </c>
      <c r="F8" s="27">
        <f t="shared" si="0"/>
        <v>0.42434127530360749</v>
      </c>
    </row>
    <row r="9" spans="2:6" x14ac:dyDescent="0.25">
      <c r="B9" s="15" t="s">
        <v>18</v>
      </c>
      <c r="C9" s="35">
        <v>53025968</v>
      </c>
      <c r="D9" s="35">
        <v>87595654</v>
      </c>
      <c r="E9" s="35">
        <v>34127642.459999986</v>
      </c>
      <c r="F9" s="27">
        <f t="shared" si="0"/>
        <v>0.38960428858719393</v>
      </c>
    </row>
    <row r="10" spans="2:6" x14ac:dyDescent="0.25">
      <c r="B10" s="15" t="s">
        <v>19</v>
      </c>
      <c r="C10" s="35">
        <v>14634106</v>
      </c>
      <c r="D10" s="35">
        <v>32679072</v>
      </c>
      <c r="E10" s="35">
        <v>13234772.930000002</v>
      </c>
      <c r="F10" s="27">
        <f t="shared" si="0"/>
        <v>0.40499231220519366</v>
      </c>
    </row>
    <row r="11" spans="2:6" x14ac:dyDescent="0.25">
      <c r="B11" s="15" t="s">
        <v>20</v>
      </c>
      <c r="C11" s="35">
        <v>39213384</v>
      </c>
      <c r="D11" s="35">
        <v>81585167</v>
      </c>
      <c r="E11" s="35">
        <v>33767221.349999987</v>
      </c>
      <c r="F11" s="27">
        <f t="shared" si="0"/>
        <v>0.41388922265734879</v>
      </c>
    </row>
    <row r="12" spans="2:6" x14ac:dyDescent="0.25">
      <c r="B12" s="15" t="s">
        <v>21</v>
      </c>
      <c r="C12" s="35">
        <v>25187966</v>
      </c>
      <c r="D12" s="35">
        <v>42831114</v>
      </c>
      <c r="E12" s="35">
        <v>19113387.779999986</v>
      </c>
      <c r="F12" s="27">
        <f t="shared" si="0"/>
        <v>0.44625007371977266</v>
      </c>
    </row>
    <row r="13" spans="2:6" x14ac:dyDescent="0.25">
      <c r="B13" s="15" t="s">
        <v>22</v>
      </c>
      <c r="C13" s="35">
        <v>2776134</v>
      </c>
      <c r="D13" s="35">
        <v>6620556</v>
      </c>
      <c r="E13" s="35">
        <v>1849141.9299999997</v>
      </c>
      <c r="F13" s="27">
        <f t="shared" si="0"/>
        <v>0.27930311744209996</v>
      </c>
    </row>
    <row r="14" spans="2:6" x14ac:dyDescent="0.25">
      <c r="B14" s="15" t="s">
        <v>23</v>
      </c>
      <c r="C14" s="35">
        <v>147266477</v>
      </c>
      <c r="D14" s="35">
        <v>167309542</v>
      </c>
      <c r="E14" s="35">
        <v>68733531.439999983</v>
      </c>
      <c r="F14" s="27">
        <f t="shared" si="0"/>
        <v>0.41081656562062663</v>
      </c>
    </row>
    <row r="15" spans="2:6" x14ac:dyDescent="0.25">
      <c r="B15" s="15" t="s">
        <v>24</v>
      </c>
      <c r="C15" s="35">
        <v>21388099</v>
      </c>
      <c r="D15" s="35">
        <v>25715656</v>
      </c>
      <c r="E15" s="35">
        <v>10429040.449999999</v>
      </c>
      <c r="F15" s="27">
        <f t="shared" si="0"/>
        <v>0.40555218385251379</v>
      </c>
    </row>
    <row r="16" spans="2:6" x14ac:dyDescent="0.25">
      <c r="B16" s="15" t="s">
        <v>25</v>
      </c>
      <c r="C16" s="35">
        <v>17259058</v>
      </c>
      <c r="D16" s="35">
        <v>29505394</v>
      </c>
      <c r="E16" s="35">
        <v>10150745.52</v>
      </c>
      <c r="F16" s="27">
        <f t="shared" si="0"/>
        <v>0.34403016343384535</v>
      </c>
    </row>
    <row r="17" spans="2:6" x14ac:dyDescent="0.25">
      <c r="B17" s="15" t="s">
        <v>26</v>
      </c>
      <c r="C17" s="35">
        <v>1681576870</v>
      </c>
      <c r="D17" s="35">
        <v>1000631601</v>
      </c>
      <c r="E17" s="35">
        <v>287545936.05999976</v>
      </c>
      <c r="F17" s="27">
        <f t="shared" si="0"/>
        <v>0.28736443639460851</v>
      </c>
    </row>
    <row r="18" spans="2:6" x14ac:dyDescent="0.25">
      <c r="B18" s="15" t="s">
        <v>27</v>
      </c>
      <c r="C18" s="35">
        <v>784265958</v>
      </c>
      <c r="D18" s="35">
        <v>675758773</v>
      </c>
      <c r="E18" s="35">
        <v>270662775.39000005</v>
      </c>
      <c r="F18" s="27">
        <f t="shared" si="0"/>
        <v>0.4005316485769102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182101338</v>
      </c>
      <c r="E19" s="33">
        <f>SUM(E20:E21)</f>
        <v>69947974.649999976</v>
      </c>
      <c r="F19" s="42">
        <f t="shared" si="0"/>
        <v>0.38411565460326258</v>
      </c>
    </row>
    <row r="20" spans="2:6" x14ac:dyDescent="0.25">
      <c r="B20" s="15" t="s">
        <v>26</v>
      </c>
      <c r="C20" s="35">
        <v>6547549</v>
      </c>
      <c r="D20" s="35">
        <v>2115337</v>
      </c>
      <c r="E20" s="35">
        <v>493423.29999999993</v>
      </c>
      <c r="F20" s="27">
        <f t="shared" si="0"/>
        <v>0.23325990137741642</v>
      </c>
    </row>
    <row r="21" spans="2:6" x14ac:dyDescent="0.25">
      <c r="B21" s="15" t="s">
        <v>27</v>
      </c>
      <c r="C21" s="35">
        <v>174587288</v>
      </c>
      <c r="D21" s="35">
        <v>179986001</v>
      </c>
      <c r="E21" s="35">
        <v>69454551.349999979</v>
      </c>
      <c r="F21" s="27">
        <f t="shared" si="0"/>
        <v>0.38588863002739854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2244818869</v>
      </c>
      <c r="E22" s="33">
        <f t="shared" si="1"/>
        <v>478115294.35000014</v>
      </c>
      <c r="F22" s="42">
        <f t="shared" si="0"/>
        <v>0.21298613485148862</v>
      </c>
    </row>
    <row r="23" spans="2:6" x14ac:dyDescent="0.25">
      <c r="B23" s="13" t="s">
        <v>16</v>
      </c>
      <c r="C23" s="34">
        <v>352358658</v>
      </c>
      <c r="D23" s="34">
        <v>283757416</v>
      </c>
      <c r="E23" s="34">
        <v>34412166.459999993</v>
      </c>
      <c r="F23" s="46">
        <f t="shared" si="0"/>
        <v>0.12127318801070557</v>
      </c>
    </row>
    <row r="24" spans="2:6" x14ac:dyDescent="0.25">
      <c r="B24" s="15" t="s">
        <v>17</v>
      </c>
      <c r="C24" s="35">
        <v>140453399</v>
      </c>
      <c r="D24" s="35">
        <v>119109989</v>
      </c>
      <c r="E24" s="35">
        <v>40337281.580000013</v>
      </c>
      <c r="F24" s="27">
        <f t="shared" si="0"/>
        <v>0.33865574095552986</v>
      </c>
    </row>
    <row r="25" spans="2:6" x14ac:dyDescent="0.25">
      <c r="B25" s="15" t="s">
        <v>18</v>
      </c>
      <c r="C25" s="35">
        <v>184998409</v>
      </c>
      <c r="D25" s="35">
        <v>311796642</v>
      </c>
      <c r="E25" s="35">
        <v>35244822.480000019</v>
      </c>
      <c r="F25" s="27">
        <f t="shared" si="0"/>
        <v>0.11303785138263298</v>
      </c>
    </row>
    <row r="26" spans="2:6" x14ac:dyDescent="0.25">
      <c r="B26" s="15" t="s">
        <v>19</v>
      </c>
      <c r="C26" s="35">
        <v>116144087</v>
      </c>
      <c r="D26" s="35">
        <v>87629240</v>
      </c>
      <c r="E26" s="35">
        <v>5777812.5100000016</v>
      </c>
      <c r="F26" s="27">
        <f t="shared" si="0"/>
        <v>6.5934755453773211E-2</v>
      </c>
    </row>
    <row r="27" spans="2:6" x14ac:dyDescent="0.25">
      <c r="B27" s="15" t="s">
        <v>20</v>
      </c>
      <c r="C27" s="35">
        <v>63467827</v>
      </c>
      <c r="D27" s="35">
        <v>50576574</v>
      </c>
      <c r="E27" s="35">
        <v>9331050.379999999</v>
      </c>
      <c r="F27" s="27">
        <f t="shared" si="0"/>
        <v>0.18449352421538079</v>
      </c>
    </row>
    <row r="28" spans="2:6" x14ac:dyDescent="0.25">
      <c r="B28" s="15" t="s">
        <v>21</v>
      </c>
      <c r="C28" s="35">
        <v>187210176</v>
      </c>
      <c r="D28" s="35">
        <v>153088560</v>
      </c>
      <c r="E28" s="35">
        <v>9725211.4899999965</v>
      </c>
      <c r="F28" s="27">
        <f t="shared" si="0"/>
        <v>6.3526703040383922E-2</v>
      </c>
    </row>
    <row r="29" spans="2:6" x14ac:dyDescent="0.25">
      <c r="B29" s="15" t="s">
        <v>22</v>
      </c>
      <c r="C29" s="35">
        <v>25797733</v>
      </c>
      <c r="D29" s="35">
        <v>27809054</v>
      </c>
      <c r="E29" s="35">
        <v>7646471.3200000022</v>
      </c>
      <c r="F29" s="27">
        <f t="shared" si="0"/>
        <v>0.27496337415864641</v>
      </c>
    </row>
    <row r="30" spans="2:6" x14ac:dyDescent="0.25">
      <c r="B30" s="15" t="s">
        <v>23</v>
      </c>
      <c r="C30" s="35">
        <v>55569726</v>
      </c>
      <c r="D30" s="35">
        <v>70986134</v>
      </c>
      <c r="E30" s="35">
        <v>18587273.469999991</v>
      </c>
      <c r="F30" s="27">
        <f t="shared" si="0"/>
        <v>0.26184372105684739</v>
      </c>
    </row>
    <row r="31" spans="2:6" x14ac:dyDescent="0.25">
      <c r="B31" s="15" t="s">
        <v>24</v>
      </c>
      <c r="C31" s="35">
        <v>16421287</v>
      </c>
      <c r="D31" s="35">
        <v>16236543</v>
      </c>
      <c r="E31" s="35">
        <v>5987337.5800000029</v>
      </c>
      <c r="F31" s="27">
        <f t="shared" si="0"/>
        <v>0.36875691949942813</v>
      </c>
    </row>
    <row r="32" spans="2:6" x14ac:dyDescent="0.25">
      <c r="B32" s="15" t="s">
        <v>25</v>
      </c>
      <c r="C32" s="35">
        <v>59201092</v>
      </c>
      <c r="D32" s="35">
        <v>49947033</v>
      </c>
      <c r="E32" s="35">
        <v>8661034.9100000039</v>
      </c>
      <c r="F32" s="27">
        <f t="shared" si="0"/>
        <v>0.1734043924090547</v>
      </c>
    </row>
    <row r="33" spans="2:6" x14ac:dyDescent="0.25">
      <c r="B33" s="15" t="s">
        <v>26</v>
      </c>
      <c r="C33" s="35">
        <v>347384897</v>
      </c>
      <c r="D33" s="35">
        <v>430060741</v>
      </c>
      <c r="E33" s="35">
        <v>131982982.34000003</v>
      </c>
      <c r="F33" s="27">
        <f t="shared" si="0"/>
        <v>0.30689381698293644</v>
      </c>
    </row>
    <row r="34" spans="2:6" x14ac:dyDescent="0.25">
      <c r="B34" s="16" t="s">
        <v>27</v>
      </c>
      <c r="C34" s="36">
        <v>1070989659</v>
      </c>
      <c r="D34" s="36">
        <v>643820943</v>
      </c>
      <c r="E34" s="36">
        <v>170421849.83000007</v>
      </c>
      <c r="F34" s="47">
        <f t="shared" si="0"/>
        <v>0.26470379953141737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127912026</v>
      </c>
      <c r="E35" s="33">
        <f t="shared" si="2"/>
        <v>16314101</v>
      </c>
      <c r="F35" s="42">
        <f t="shared" si="0"/>
        <v>0.12754157298704658</v>
      </c>
    </row>
    <row r="36" spans="2:6" x14ac:dyDescent="0.25">
      <c r="B36" s="15" t="s">
        <v>19</v>
      </c>
      <c r="C36" s="35">
        <v>11471763</v>
      </c>
      <c r="D36" s="35">
        <v>0</v>
      </c>
      <c r="E36" s="35">
        <v>0</v>
      </c>
      <c r="F36" s="27" t="str">
        <f t="shared" si="0"/>
        <v>%</v>
      </c>
    </row>
    <row r="37" spans="2:6" x14ac:dyDescent="0.25">
      <c r="B37" s="15" t="s">
        <v>20</v>
      </c>
      <c r="C37" s="35">
        <v>15000000</v>
      </c>
      <c r="D37" s="35">
        <v>0</v>
      </c>
      <c r="E37" s="35">
        <v>0</v>
      </c>
      <c r="F37" s="27" t="str">
        <f t="shared" si="0"/>
        <v>%</v>
      </c>
    </row>
    <row r="38" spans="2:6" x14ac:dyDescent="0.25">
      <c r="B38" s="15" t="s">
        <v>21</v>
      </c>
      <c r="C38" s="35">
        <v>25000000</v>
      </c>
      <c r="D38" s="35">
        <v>0</v>
      </c>
      <c r="E38" s="35">
        <v>0</v>
      </c>
      <c r="F38" s="27" t="str">
        <f t="shared" si="0"/>
        <v>%</v>
      </c>
    </row>
    <row r="39" spans="2:6" x14ac:dyDescent="0.25">
      <c r="B39" s="15" t="s">
        <v>25</v>
      </c>
      <c r="C39" s="35">
        <v>10000000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26</v>
      </c>
      <c r="C40" s="35">
        <v>606892422</v>
      </c>
      <c r="D40" s="35">
        <v>127912026</v>
      </c>
      <c r="E40" s="35">
        <v>16314101</v>
      </c>
      <c r="F40" s="27">
        <f t="shared" si="0"/>
        <v>0.12754157298704658</v>
      </c>
    </row>
    <row r="41" spans="2:6" x14ac:dyDescent="0.25">
      <c r="B41" s="2" t="s">
        <v>4</v>
      </c>
      <c r="C41" s="33">
        <f>+SUM(C42:C48)</f>
        <v>54106220</v>
      </c>
      <c r="D41" s="33">
        <f t="shared" ref="D41:E41" si="3">+SUM(D42:D48)</f>
        <v>70419252</v>
      </c>
      <c r="E41" s="33">
        <f t="shared" si="3"/>
        <v>38626390.570000008</v>
      </c>
      <c r="F41" s="42">
        <f t="shared" si="0"/>
        <v>0.54852031898890385</v>
      </c>
    </row>
    <row r="42" spans="2:6" x14ac:dyDescent="0.25">
      <c r="B42" s="13" t="s">
        <v>16</v>
      </c>
      <c r="C42" s="34">
        <v>15836813</v>
      </c>
      <c r="D42" s="34">
        <v>25850313</v>
      </c>
      <c r="E42" s="34">
        <v>18021800.240000002</v>
      </c>
      <c r="F42" s="46">
        <f t="shared" si="0"/>
        <v>0.69715984638174411</v>
      </c>
    </row>
    <row r="43" spans="2:6" x14ac:dyDescent="0.25">
      <c r="B43" s="15" t="s">
        <v>17</v>
      </c>
      <c r="C43" s="35">
        <v>115000</v>
      </c>
      <c r="D43" s="35">
        <v>3415000</v>
      </c>
      <c r="E43" s="35">
        <v>1851159</v>
      </c>
      <c r="F43" s="27">
        <f t="shared" si="0"/>
        <v>0.54206705710102487</v>
      </c>
    </row>
    <row r="44" spans="2:6" x14ac:dyDescent="0.25">
      <c r="B44" s="15" t="s">
        <v>18</v>
      </c>
      <c r="C44" s="35">
        <v>0</v>
      </c>
      <c r="D44" s="35">
        <v>1601554</v>
      </c>
      <c r="E44" s="35">
        <v>694815</v>
      </c>
      <c r="F44" s="27">
        <f t="shared" si="0"/>
        <v>0.43383800983294973</v>
      </c>
    </row>
    <row r="45" spans="2:6" x14ac:dyDescent="0.25">
      <c r="B45" s="15" t="s">
        <v>19</v>
      </c>
      <c r="C45" s="35">
        <v>0</v>
      </c>
      <c r="D45" s="35">
        <v>2581679</v>
      </c>
      <c r="E45" s="35">
        <v>1244676.8</v>
      </c>
      <c r="F45" s="27">
        <f t="shared" si="0"/>
        <v>0.48211911705521876</v>
      </c>
    </row>
    <row r="46" spans="2:6" x14ac:dyDescent="0.25">
      <c r="B46" s="15" t="s">
        <v>21</v>
      </c>
      <c r="C46" s="35">
        <v>0</v>
      </c>
      <c r="D46" s="35">
        <v>2095000</v>
      </c>
      <c r="E46" s="35">
        <v>0</v>
      </c>
      <c r="F46" s="27" t="str">
        <f t="shared" si="0"/>
        <v>%</v>
      </c>
    </row>
    <row r="47" spans="2:6" x14ac:dyDescent="0.25">
      <c r="B47" s="15" t="s">
        <v>26</v>
      </c>
      <c r="C47" s="35">
        <v>28569220</v>
      </c>
      <c r="D47" s="35">
        <v>5242557</v>
      </c>
      <c r="E47" s="35">
        <v>2786509.1900000009</v>
      </c>
      <c r="F47" s="27">
        <f t="shared" si="0"/>
        <v>0.53151719475820691</v>
      </c>
    </row>
    <row r="48" spans="2:6" x14ac:dyDescent="0.25">
      <c r="B48" s="15" t="s">
        <v>27</v>
      </c>
      <c r="C48" s="35">
        <v>9585187</v>
      </c>
      <c r="D48" s="35">
        <v>29633149</v>
      </c>
      <c r="E48" s="35">
        <v>14027430.34</v>
      </c>
      <c r="F48" s="27">
        <f t="shared" si="0"/>
        <v>0.47336954773183232</v>
      </c>
    </row>
    <row r="49" spans="2:6" x14ac:dyDescent="0.25">
      <c r="B49" s="2" t="s">
        <v>5</v>
      </c>
      <c r="C49" s="33">
        <f>+SUM(C50:C61)</f>
        <v>258099871</v>
      </c>
      <c r="D49" s="33">
        <f t="shared" ref="D49:E49" si="4">+SUM(D50:D61)</f>
        <v>337989395</v>
      </c>
      <c r="E49" s="33">
        <f t="shared" si="4"/>
        <v>70601826.109999999</v>
      </c>
      <c r="F49" s="42">
        <f t="shared" si="0"/>
        <v>0.2088876963432536</v>
      </c>
    </row>
    <row r="50" spans="2:6" x14ac:dyDescent="0.25">
      <c r="B50" s="13" t="s">
        <v>16</v>
      </c>
      <c r="C50" s="34">
        <v>25060000</v>
      </c>
      <c r="D50" s="34">
        <v>27507068</v>
      </c>
      <c r="E50" s="34">
        <v>214012.46</v>
      </c>
      <c r="F50" s="46">
        <f t="shared" si="0"/>
        <v>7.780271601466212E-3</v>
      </c>
    </row>
    <row r="51" spans="2:6" x14ac:dyDescent="0.25">
      <c r="B51" s="15" t="s">
        <v>17</v>
      </c>
      <c r="C51" s="35">
        <v>88341387</v>
      </c>
      <c r="D51" s="35">
        <v>90029392</v>
      </c>
      <c r="E51" s="35">
        <v>16074218.609999998</v>
      </c>
      <c r="F51" s="27">
        <f t="shared" si="0"/>
        <v>0.17854412045790555</v>
      </c>
    </row>
    <row r="52" spans="2:6" x14ac:dyDescent="0.25">
      <c r="B52" s="15" t="s">
        <v>18</v>
      </c>
      <c r="C52" s="35">
        <v>25640000</v>
      </c>
      <c r="D52" s="35">
        <v>34101586</v>
      </c>
      <c r="E52" s="35">
        <v>1881682.3</v>
      </c>
      <c r="F52" s="27">
        <f t="shared" si="0"/>
        <v>5.5178732742811439E-2</v>
      </c>
    </row>
    <row r="53" spans="2:6" x14ac:dyDescent="0.25">
      <c r="B53" s="15" t="s">
        <v>19</v>
      </c>
      <c r="C53" s="35">
        <v>13528237</v>
      </c>
      <c r="D53" s="35">
        <v>15728224</v>
      </c>
      <c r="E53" s="35">
        <v>374954.6</v>
      </c>
      <c r="F53" s="27">
        <f t="shared" si="0"/>
        <v>2.3839601979219013E-2</v>
      </c>
    </row>
    <row r="54" spans="2:6" x14ac:dyDescent="0.25">
      <c r="B54" s="15" t="s">
        <v>20</v>
      </c>
      <c r="C54" s="35">
        <v>0</v>
      </c>
      <c r="D54" s="35">
        <v>1002513</v>
      </c>
      <c r="E54" s="35">
        <v>45506.8</v>
      </c>
      <c r="F54" s="27">
        <f t="shared" si="0"/>
        <v>4.5392728074349166E-2</v>
      </c>
    </row>
    <row r="55" spans="2:6" x14ac:dyDescent="0.25">
      <c r="B55" s="15" t="s">
        <v>21</v>
      </c>
      <c r="C55" s="35">
        <v>146416</v>
      </c>
      <c r="D55" s="35">
        <v>10460130</v>
      </c>
      <c r="E55" s="35">
        <v>840579.26</v>
      </c>
      <c r="F55" s="27">
        <f t="shared" si="0"/>
        <v>8.0360307185474752E-2</v>
      </c>
    </row>
    <row r="56" spans="2:6" x14ac:dyDescent="0.25">
      <c r="B56" s="15" t="s">
        <v>22</v>
      </c>
      <c r="C56" s="35">
        <v>0</v>
      </c>
      <c r="D56" s="35">
        <v>1624184</v>
      </c>
      <c r="E56" s="35">
        <v>1144276.25</v>
      </c>
      <c r="F56" s="27">
        <f t="shared" si="0"/>
        <v>0.70452377932549515</v>
      </c>
    </row>
    <row r="57" spans="2:6" x14ac:dyDescent="0.25">
      <c r="B57" s="15" t="s">
        <v>23</v>
      </c>
      <c r="C57" s="35">
        <v>0</v>
      </c>
      <c r="D57" s="35">
        <v>746140</v>
      </c>
      <c r="E57" s="35">
        <v>53671</v>
      </c>
      <c r="F57" s="27">
        <f t="shared" si="0"/>
        <v>7.1931540997667992E-2</v>
      </c>
    </row>
    <row r="58" spans="2:6" x14ac:dyDescent="0.25">
      <c r="B58" s="15" t="s">
        <v>24</v>
      </c>
      <c r="C58" s="35">
        <v>0</v>
      </c>
      <c r="D58" s="35">
        <v>121638</v>
      </c>
      <c r="E58" s="35">
        <v>31635.78</v>
      </c>
      <c r="F58" s="27">
        <f t="shared" si="0"/>
        <v>0.26008138903960931</v>
      </c>
    </row>
    <row r="59" spans="2:6" x14ac:dyDescent="0.25">
      <c r="B59" s="15" t="s">
        <v>25</v>
      </c>
      <c r="C59" s="35">
        <v>0</v>
      </c>
      <c r="D59" s="35">
        <v>908604</v>
      </c>
      <c r="E59" s="35">
        <v>0</v>
      </c>
      <c r="F59" s="27" t="str">
        <f t="shared" si="0"/>
        <v>%</v>
      </c>
    </row>
    <row r="60" spans="2:6" x14ac:dyDescent="0.25">
      <c r="B60" s="15" t="s">
        <v>26</v>
      </c>
      <c r="C60" s="35">
        <v>18932075</v>
      </c>
      <c r="D60" s="35">
        <v>10163652</v>
      </c>
      <c r="E60" s="35">
        <v>1875890.2000000002</v>
      </c>
      <c r="F60" s="27">
        <f t="shared" si="0"/>
        <v>0.18456851926846768</v>
      </c>
    </row>
    <row r="61" spans="2:6" x14ac:dyDescent="0.25">
      <c r="B61" s="15" t="s">
        <v>27</v>
      </c>
      <c r="C61" s="35">
        <v>86451756</v>
      </c>
      <c r="D61" s="35">
        <v>145596264</v>
      </c>
      <c r="E61" s="35">
        <v>48065398.849999994</v>
      </c>
      <c r="F61" s="27">
        <f t="shared" si="0"/>
        <v>0.33012796846215775</v>
      </c>
    </row>
    <row r="62" spans="2:6" x14ac:dyDescent="0.25">
      <c r="B62" s="4" t="s">
        <v>8</v>
      </c>
      <c r="C62" s="38">
        <f>+C49+C41+C35+C22+C19+C6</f>
        <v>6882759347</v>
      </c>
      <c r="D62" s="38">
        <f>+D49+D41+D35+D22+D19+D6</f>
        <v>5513209518</v>
      </c>
      <c r="E62" s="38">
        <f>+E49+E41+E35+E22+E19+E6</f>
        <v>1591499760.9700003</v>
      </c>
      <c r="F62" s="45">
        <f t="shared" si="0"/>
        <v>0.28867028466339528</v>
      </c>
    </row>
    <row r="63" spans="2:6" x14ac:dyDescent="0.25">
      <c r="B63" s="1" t="s">
        <v>34</v>
      </c>
      <c r="C63" s="11"/>
      <c r="D63" s="11"/>
      <c r="E63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/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1" t="s">
        <v>31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 t="shared" ref="D6:E6" si="0">SUM(D7:D9)</f>
        <v>1859589</v>
      </c>
      <c r="E6" s="33">
        <f t="shared" si="0"/>
        <v>269856</v>
      </c>
      <c r="F6" s="42">
        <f t="shared" ref="F6:F33" si="1">IF(E6=0,"%",E6/D6)</f>
        <v>0.1451159369086395</v>
      </c>
    </row>
    <row r="7" spans="2:6" x14ac:dyDescent="0.25">
      <c r="B7" s="15" t="s">
        <v>17</v>
      </c>
      <c r="C7" s="35">
        <v>212597</v>
      </c>
      <c r="D7" s="35">
        <v>212597</v>
      </c>
      <c r="E7" s="35">
        <v>15896</v>
      </c>
      <c r="F7" s="48">
        <f t="shared" si="1"/>
        <v>7.4770575313856738E-2</v>
      </c>
    </row>
    <row r="8" spans="2:6" x14ac:dyDescent="0.25">
      <c r="B8" s="15" t="s">
        <v>23</v>
      </c>
      <c r="C8" s="35">
        <v>650000</v>
      </c>
      <c r="D8" s="35">
        <v>650000</v>
      </c>
      <c r="E8" s="35">
        <v>173544</v>
      </c>
      <c r="F8" s="48">
        <f t="shared" si="1"/>
        <v>0.26699076923076925</v>
      </c>
    </row>
    <row r="9" spans="2:6" x14ac:dyDescent="0.25">
      <c r="B9" s="15" t="s">
        <v>27</v>
      </c>
      <c r="C9" s="35">
        <v>996992</v>
      </c>
      <c r="D9" s="35">
        <v>996992</v>
      </c>
      <c r="E9" s="35">
        <v>80416</v>
      </c>
      <c r="F9" s="48">
        <f t="shared" si="1"/>
        <v>8.0658621132366159E-2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0</v>
      </c>
      <c r="F10" s="42" t="str">
        <f t="shared" si="1"/>
        <v>%</v>
      </c>
    </row>
    <row r="11" spans="2:6" x14ac:dyDescent="0.25">
      <c r="B11" s="25" t="s">
        <v>27</v>
      </c>
      <c r="C11" s="34">
        <v>867000</v>
      </c>
      <c r="D11" s="34">
        <v>867000</v>
      </c>
      <c r="E11" s="34">
        <v>0</v>
      </c>
      <c r="F11" s="28" t="str">
        <f t="shared" si="1"/>
        <v>%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273388587</v>
      </c>
      <c r="E12" s="33">
        <f>+SUM(E13:E24)</f>
        <v>39115155.899999976</v>
      </c>
      <c r="F12" s="42">
        <f t="shared" si="1"/>
        <v>0.14307530657817832</v>
      </c>
    </row>
    <row r="13" spans="2:6" x14ac:dyDescent="0.25">
      <c r="B13" s="13" t="s">
        <v>16</v>
      </c>
      <c r="C13" s="34">
        <v>495238</v>
      </c>
      <c r="D13" s="34">
        <v>1907076</v>
      </c>
      <c r="E13" s="34">
        <v>674682.29999999993</v>
      </c>
      <c r="F13" s="28">
        <f t="shared" si="1"/>
        <v>0.35377840211926526</v>
      </c>
    </row>
    <row r="14" spans="2:6" x14ac:dyDescent="0.25">
      <c r="B14" s="15" t="s">
        <v>17</v>
      </c>
      <c r="C14" s="35">
        <v>5794291</v>
      </c>
      <c r="D14" s="35">
        <v>6840472</v>
      </c>
      <c r="E14" s="35">
        <v>477229.79</v>
      </c>
      <c r="F14" s="48">
        <f t="shared" si="1"/>
        <v>6.9765622898536828E-2</v>
      </c>
    </row>
    <row r="15" spans="2:6" x14ac:dyDescent="0.25">
      <c r="B15" s="15" t="s">
        <v>18</v>
      </c>
      <c r="C15" s="35">
        <v>4893863</v>
      </c>
      <c r="D15" s="35">
        <v>6397663</v>
      </c>
      <c r="E15" s="35">
        <v>353440.8</v>
      </c>
      <c r="F15" s="48">
        <f t="shared" si="1"/>
        <v>5.5245298165908396E-2</v>
      </c>
    </row>
    <row r="16" spans="2:6" x14ac:dyDescent="0.25">
      <c r="B16" s="15" t="s">
        <v>19</v>
      </c>
      <c r="C16" s="35">
        <v>73046</v>
      </c>
      <c r="D16" s="35">
        <v>73046</v>
      </c>
      <c r="E16" s="35">
        <v>13000</v>
      </c>
      <c r="F16" s="48">
        <f t="shared" si="1"/>
        <v>0.17797004627221202</v>
      </c>
    </row>
    <row r="17" spans="2:6" x14ac:dyDescent="0.25">
      <c r="B17" s="15" t="s">
        <v>20</v>
      </c>
      <c r="C17" s="35">
        <v>936500</v>
      </c>
      <c r="D17" s="35">
        <v>936500</v>
      </c>
      <c r="E17" s="35">
        <v>50000</v>
      </c>
      <c r="F17" s="48">
        <f t="shared" si="1"/>
        <v>5.3390282968499736E-2</v>
      </c>
    </row>
    <row r="18" spans="2:6" x14ac:dyDescent="0.25">
      <c r="B18" s="15" t="s">
        <v>21</v>
      </c>
      <c r="C18" s="35">
        <v>127610</v>
      </c>
      <c r="D18" s="35">
        <v>583981</v>
      </c>
      <c r="E18" s="35">
        <v>8349</v>
      </c>
      <c r="F18" s="48">
        <f t="shared" si="1"/>
        <v>1.4296698009010567E-2</v>
      </c>
    </row>
    <row r="19" spans="2:6" x14ac:dyDescent="0.25">
      <c r="B19" s="15" t="s">
        <v>22</v>
      </c>
      <c r="C19" s="35">
        <v>402081</v>
      </c>
      <c r="D19" s="35">
        <v>402081</v>
      </c>
      <c r="E19" s="35">
        <v>6000</v>
      </c>
      <c r="F19" s="48">
        <f t="shared" si="1"/>
        <v>1.4922366388861946E-2</v>
      </c>
    </row>
    <row r="20" spans="2:6" x14ac:dyDescent="0.25">
      <c r="B20" s="15" t="s">
        <v>23</v>
      </c>
      <c r="C20" s="35">
        <v>411623</v>
      </c>
      <c r="D20" s="35">
        <v>625907</v>
      </c>
      <c r="E20" s="35">
        <v>28064</v>
      </c>
      <c r="F20" s="48">
        <f t="shared" si="1"/>
        <v>4.4837332063709143E-2</v>
      </c>
    </row>
    <row r="21" spans="2:6" x14ac:dyDescent="0.25">
      <c r="B21" s="15" t="s">
        <v>24</v>
      </c>
      <c r="C21" s="35">
        <v>162022</v>
      </c>
      <c r="D21" s="35">
        <v>411039</v>
      </c>
      <c r="E21" s="35">
        <v>0</v>
      </c>
      <c r="F21" s="48" t="str">
        <f t="shared" si="1"/>
        <v>%</v>
      </c>
    </row>
    <row r="22" spans="2:6" x14ac:dyDescent="0.25">
      <c r="B22" s="15" t="s">
        <v>25</v>
      </c>
      <c r="C22" s="35">
        <v>168429</v>
      </c>
      <c r="D22" s="35">
        <v>168429</v>
      </c>
      <c r="E22" s="35">
        <v>59590</v>
      </c>
      <c r="F22" s="48">
        <f t="shared" si="1"/>
        <v>0.3537989301129853</v>
      </c>
    </row>
    <row r="23" spans="2:6" x14ac:dyDescent="0.25">
      <c r="B23" s="15" t="s">
        <v>26</v>
      </c>
      <c r="C23" s="35">
        <v>73402843</v>
      </c>
      <c r="D23" s="35">
        <v>100085634</v>
      </c>
      <c r="E23" s="35">
        <v>13820088.710000003</v>
      </c>
      <c r="F23" s="48">
        <f t="shared" si="1"/>
        <v>0.13808264141085425</v>
      </c>
    </row>
    <row r="24" spans="2:6" x14ac:dyDescent="0.25">
      <c r="B24" s="15" t="s">
        <v>27</v>
      </c>
      <c r="C24" s="35">
        <v>169048887</v>
      </c>
      <c r="D24" s="35">
        <v>154956759</v>
      </c>
      <c r="E24" s="35">
        <v>23624711.299999975</v>
      </c>
      <c r="F24" s="48">
        <f t="shared" si="1"/>
        <v>0.15246002467049516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3318556</v>
      </c>
      <c r="E25" s="33">
        <f>+SUM(E26:E27)</f>
        <v>382918.93</v>
      </c>
      <c r="F25" s="42">
        <f t="shared" si="1"/>
        <v>0.11538721359531073</v>
      </c>
    </row>
    <row r="26" spans="2:6" x14ac:dyDescent="0.25">
      <c r="B26" s="13" t="s">
        <v>26</v>
      </c>
      <c r="C26" s="34">
        <v>3350465</v>
      </c>
      <c r="D26" s="34">
        <v>2879254</v>
      </c>
      <c r="E26" s="34">
        <v>338330.43</v>
      </c>
      <c r="F26" s="28">
        <f t="shared" si="1"/>
        <v>0.11750628114087885</v>
      </c>
    </row>
    <row r="27" spans="2:6" x14ac:dyDescent="0.25">
      <c r="B27" s="15" t="s">
        <v>27</v>
      </c>
      <c r="C27" s="35">
        <v>341122</v>
      </c>
      <c r="D27" s="35">
        <v>439302</v>
      </c>
      <c r="E27" s="35">
        <v>44588.5</v>
      </c>
      <c r="F27" s="48">
        <f t="shared" si="1"/>
        <v>0.10149851355104234</v>
      </c>
    </row>
    <row r="28" spans="2:6" x14ac:dyDescent="0.25">
      <c r="B28" s="2" t="s">
        <v>5</v>
      </c>
      <c r="C28" s="33">
        <f>+SUM(C29:C32)</f>
        <v>3043741</v>
      </c>
      <c r="D28" s="33">
        <f>+SUM(D29:D32)</f>
        <v>9971790</v>
      </c>
      <c r="E28" s="33">
        <f>+SUM(E29:E32)</f>
        <v>2438641.48</v>
      </c>
      <c r="F28" s="42">
        <f t="shared" si="1"/>
        <v>0.24455403493254471</v>
      </c>
    </row>
    <row r="29" spans="2:6" x14ac:dyDescent="0.25">
      <c r="B29" s="15" t="s">
        <v>16</v>
      </c>
      <c r="C29" s="35">
        <v>0</v>
      </c>
      <c r="D29" s="35">
        <v>17360</v>
      </c>
      <c r="E29" s="35">
        <v>0</v>
      </c>
      <c r="F29" s="48" t="str">
        <f t="shared" si="1"/>
        <v>%</v>
      </c>
    </row>
    <row r="30" spans="2:6" x14ac:dyDescent="0.25">
      <c r="B30" s="15" t="s">
        <v>23</v>
      </c>
      <c r="C30" s="35">
        <v>0</v>
      </c>
      <c r="D30" s="35">
        <v>55625</v>
      </c>
      <c r="E30" s="35">
        <v>55624.55</v>
      </c>
      <c r="F30" s="48">
        <f t="shared" si="1"/>
        <v>0.99999191011235955</v>
      </c>
    </row>
    <row r="31" spans="2:6" x14ac:dyDescent="0.25">
      <c r="B31" s="15" t="s">
        <v>26</v>
      </c>
      <c r="C31" s="35">
        <v>1047741</v>
      </c>
      <c r="D31" s="35">
        <v>2889787</v>
      </c>
      <c r="E31" s="35">
        <v>276188.40000000002</v>
      </c>
      <c r="F31" s="48">
        <f t="shared" si="1"/>
        <v>9.5573964447898757E-2</v>
      </c>
    </row>
    <row r="32" spans="2:6" x14ac:dyDescent="0.25">
      <c r="B32" s="15" t="s">
        <v>27</v>
      </c>
      <c r="C32" s="35">
        <v>1996000</v>
      </c>
      <c r="D32" s="35">
        <v>7009018</v>
      </c>
      <c r="E32" s="35">
        <v>2106828.5299999998</v>
      </c>
      <c r="F32" s="48">
        <f t="shared" si="1"/>
        <v>0.30058826072354211</v>
      </c>
    </row>
    <row r="33" spans="2:6" x14ac:dyDescent="0.25">
      <c r="B33" s="4" t="s">
        <v>8</v>
      </c>
      <c r="C33" s="38">
        <f>+C28+C25+C12+C10+C6</f>
        <v>265378350</v>
      </c>
      <c r="D33" s="38">
        <f>+D28+D25+D12+D10+D6</f>
        <v>289405522</v>
      </c>
      <c r="E33" s="38">
        <f>+E28+E25+E12+E10+E6</f>
        <v>42206572.309999973</v>
      </c>
      <c r="F33" s="45">
        <f t="shared" si="1"/>
        <v>0.14583886312300556</v>
      </c>
    </row>
    <row r="34" spans="2:6" x14ac:dyDescent="0.25">
      <c r="B34" s="1" t="s">
        <v>34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73.42578125" customWidth="1"/>
    <col min="5" max="5" width="12.42578125" customWidth="1"/>
  </cols>
  <sheetData>
    <row r="2" spans="2:6" ht="52.5" customHeight="1" x14ac:dyDescent="0.25">
      <c r="B2" s="51" t="s">
        <v>32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7102820.7999999998</v>
      </c>
      <c r="F6" s="42">
        <f t="shared" ref="F6:F10" si="0">IF(E6=0,"%",E6/D6)</f>
        <v>8.7345530518631809E-2</v>
      </c>
    </row>
    <row r="7" spans="2:6" x14ac:dyDescent="0.25">
      <c r="B7" s="13" t="s">
        <v>17</v>
      </c>
      <c r="C7" s="34">
        <v>0</v>
      </c>
      <c r="D7" s="34">
        <v>614702</v>
      </c>
      <c r="E7" s="34">
        <v>94000</v>
      </c>
      <c r="F7" s="28">
        <f t="shared" si="0"/>
        <v>0.15291962609524615</v>
      </c>
    </row>
    <row r="8" spans="2:6" x14ac:dyDescent="0.25">
      <c r="B8" s="15" t="s">
        <v>21</v>
      </c>
      <c r="C8" s="35">
        <v>0</v>
      </c>
      <c r="D8" s="35">
        <v>186495</v>
      </c>
      <c r="E8" s="35">
        <v>186495</v>
      </c>
      <c r="F8" s="48">
        <f t="shared" si="0"/>
        <v>1</v>
      </c>
    </row>
    <row r="9" spans="2:6" x14ac:dyDescent="0.25">
      <c r="B9" s="15" t="s">
        <v>23</v>
      </c>
      <c r="C9" s="35">
        <v>0</v>
      </c>
      <c r="D9" s="35">
        <v>161155</v>
      </c>
      <c r="E9" s="35">
        <v>161155</v>
      </c>
      <c r="F9" s="48">
        <f t="shared" si="0"/>
        <v>1</v>
      </c>
    </row>
    <row r="10" spans="2:6" x14ac:dyDescent="0.25">
      <c r="B10" s="16" t="s">
        <v>27</v>
      </c>
      <c r="C10" s="36">
        <v>0</v>
      </c>
      <c r="D10" s="36">
        <v>81318652</v>
      </c>
      <c r="E10" s="36">
        <v>7102820.7999999998</v>
      </c>
      <c r="F10" s="50">
        <f t="shared" si="0"/>
        <v>8.7345530518631809E-2</v>
      </c>
    </row>
    <row r="11" spans="2:6" x14ac:dyDescent="0.25">
      <c r="B11" s="1" t="s">
        <v>34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1" t="s">
        <v>15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workbookViewId="0">
      <selection activeCell="D30" sqref="D30"/>
    </sheetView>
  </sheetViews>
  <sheetFormatPr baseColWidth="10" defaultRowHeight="15" x14ac:dyDescent="0.25"/>
  <cols>
    <col min="2" max="2" width="85.285156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1" t="s">
        <v>33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2</v>
      </c>
      <c r="C6" s="33">
        <f>SUM(C7:C17)</f>
        <v>0</v>
      </c>
      <c r="D6" s="33">
        <f>SUM(D7:D17)</f>
        <v>486765861</v>
      </c>
      <c r="E6" s="33">
        <f>SUM(E7:E17)</f>
        <v>96708314.890000001</v>
      </c>
      <c r="F6" s="42">
        <f t="shared" ref="F6:F30" si="0">IF(E6=0,"%",E6/D6)</f>
        <v>0.19867522075464533</v>
      </c>
    </row>
    <row r="7" spans="2:6" x14ac:dyDescent="0.25">
      <c r="B7" s="31" t="s">
        <v>16</v>
      </c>
      <c r="C7" s="34">
        <v>0</v>
      </c>
      <c r="D7" s="34">
        <v>22908464</v>
      </c>
      <c r="E7" s="34">
        <v>2711556.3600000003</v>
      </c>
      <c r="F7" s="28">
        <f t="shared" si="0"/>
        <v>0.11836482620572031</v>
      </c>
    </row>
    <row r="8" spans="2:6" x14ac:dyDescent="0.25">
      <c r="B8" s="29" t="s">
        <v>17</v>
      </c>
      <c r="C8" s="35">
        <v>0</v>
      </c>
      <c r="D8" s="35">
        <v>69193013</v>
      </c>
      <c r="E8" s="35">
        <v>13885057.539999997</v>
      </c>
      <c r="F8" s="48">
        <f t="shared" si="0"/>
        <v>0.20067138195008211</v>
      </c>
    </row>
    <row r="9" spans="2:6" x14ac:dyDescent="0.25">
      <c r="B9" s="29" t="s">
        <v>18</v>
      </c>
      <c r="C9" s="35">
        <v>0</v>
      </c>
      <c r="D9" s="35">
        <v>8304221</v>
      </c>
      <c r="E9" s="35">
        <v>1730845.0899999996</v>
      </c>
      <c r="F9" s="48">
        <f t="shared" si="0"/>
        <v>0.20842955528278928</v>
      </c>
    </row>
    <row r="10" spans="2:6" x14ac:dyDescent="0.25">
      <c r="B10" s="29" t="s">
        <v>19</v>
      </c>
      <c r="C10" s="35">
        <v>0</v>
      </c>
      <c r="D10" s="35">
        <v>93630</v>
      </c>
      <c r="E10" s="35">
        <v>0</v>
      </c>
      <c r="F10" s="48" t="str">
        <f t="shared" si="0"/>
        <v>%</v>
      </c>
    </row>
    <row r="11" spans="2:6" x14ac:dyDescent="0.25">
      <c r="B11" s="29" t="s">
        <v>20</v>
      </c>
      <c r="C11" s="35">
        <v>0</v>
      </c>
      <c r="D11" s="35">
        <v>12722686</v>
      </c>
      <c r="E11" s="35">
        <v>2198633.75</v>
      </c>
      <c r="F11" s="48">
        <f t="shared" si="0"/>
        <v>0.17281207364545506</v>
      </c>
    </row>
    <row r="12" spans="2:6" x14ac:dyDescent="0.25">
      <c r="B12" s="29" t="s">
        <v>21</v>
      </c>
      <c r="C12" s="35">
        <v>0</v>
      </c>
      <c r="D12" s="35">
        <v>10145115</v>
      </c>
      <c r="E12" s="35">
        <v>1231127.7700000003</v>
      </c>
      <c r="F12" s="48">
        <f t="shared" si="0"/>
        <v>0.12135178063531071</v>
      </c>
    </row>
    <row r="13" spans="2:6" x14ac:dyDescent="0.25">
      <c r="B13" s="29" t="s">
        <v>23</v>
      </c>
      <c r="C13" s="35">
        <v>0</v>
      </c>
      <c r="D13" s="35">
        <v>1291888</v>
      </c>
      <c r="E13" s="35">
        <v>358079.01</v>
      </c>
      <c r="F13" s="48">
        <f t="shared" si="0"/>
        <v>0.27717496408357384</v>
      </c>
    </row>
    <row r="14" spans="2:6" x14ac:dyDescent="0.25">
      <c r="B14" s="29" t="s">
        <v>24</v>
      </c>
      <c r="C14" s="35">
        <v>0</v>
      </c>
      <c r="D14" s="35">
        <v>1051067</v>
      </c>
      <c r="E14" s="35">
        <v>0</v>
      </c>
      <c r="F14" s="48" t="str">
        <f t="shared" si="0"/>
        <v>%</v>
      </c>
    </row>
    <row r="15" spans="2:6" x14ac:dyDescent="0.25">
      <c r="B15" s="29" t="s">
        <v>25</v>
      </c>
      <c r="C15" s="35">
        <v>0</v>
      </c>
      <c r="D15" s="35">
        <v>2065044</v>
      </c>
      <c r="E15" s="35">
        <v>21817.18</v>
      </c>
      <c r="F15" s="48">
        <f t="shared" si="0"/>
        <v>1.0564995225283336E-2</v>
      </c>
    </row>
    <row r="16" spans="2:6" x14ac:dyDescent="0.25">
      <c r="B16" s="29" t="s">
        <v>26</v>
      </c>
      <c r="C16" s="35">
        <v>0</v>
      </c>
      <c r="D16" s="35">
        <v>2344491</v>
      </c>
      <c r="E16" s="35">
        <v>1216500.2999999998</v>
      </c>
      <c r="F16" s="48">
        <f t="shared" si="0"/>
        <v>0.51887608013850328</v>
      </c>
    </row>
    <row r="17" spans="2:6" x14ac:dyDescent="0.25">
      <c r="B17" s="29" t="s">
        <v>27</v>
      </c>
      <c r="C17" s="35">
        <v>0</v>
      </c>
      <c r="D17" s="35">
        <v>356646242</v>
      </c>
      <c r="E17" s="35">
        <v>73354697.890000001</v>
      </c>
      <c r="F17" s="48">
        <f t="shared" si="0"/>
        <v>0.20567915556502625</v>
      </c>
    </row>
    <row r="18" spans="2:6" x14ac:dyDescent="0.25">
      <c r="B18" s="2" t="s">
        <v>28</v>
      </c>
      <c r="C18" s="33">
        <v>0</v>
      </c>
      <c r="D18" s="33">
        <f>+D19</f>
        <v>80000</v>
      </c>
      <c r="E18" s="33">
        <f>+E19</f>
        <v>79936.800000000003</v>
      </c>
      <c r="F18" s="42">
        <f t="shared" si="0"/>
        <v>0.99921000000000004</v>
      </c>
    </row>
    <row r="19" spans="2:6" x14ac:dyDescent="0.25">
      <c r="B19" s="30" t="s">
        <v>27</v>
      </c>
      <c r="C19" s="37">
        <v>0</v>
      </c>
      <c r="D19" s="37">
        <v>80000</v>
      </c>
      <c r="E19" s="37">
        <v>79936.800000000003</v>
      </c>
      <c r="F19" s="49">
        <f t="shared" si="0"/>
        <v>0.99921000000000004</v>
      </c>
    </row>
    <row r="20" spans="2:6" x14ac:dyDescent="0.25">
      <c r="B20" s="2" t="s">
        <v>5</v>
      </c>
      <c r="C20" s="33">
        <f>+SUM(C21:C29)</f>
        <v>0</v>
      </c>
      <c r="D20" s="33">
        <f t="shared" ref="D20:E20" si="1">+SUM(D21:D29)</f>
        <v>12347631</v>
      </c>
      <c r="E20" s="33">
        <f t="shared" si="1"/>
        <v>991057.72</v>
      </c>
      <c r="F20" s="42">
        <f t="shared" si="0"/>
        <v>8.0262984859200928E-2</v>
      </c>
    </row>
    <row r="21" spans="2:6" x14ac:dyDescent="0.25">
      <c r="B21" s="31" t="s">
        <v>16</v>
      </c>
      <c r="C21" s="34">
        <v>0</v>
      </c>
      <c r="D21" s="34">
        <v>1859827</v>
      </c>
      <c r="E21" s="34">
        <v>0</v>
      </c>
      <c r="F21" s="28" t="str">
        <f t="shared" si="0"/>
        <v>%</v>
      </c>
    </row>
    <row r="22" spans="2:6" x14ac:dyDescent="0.25">
      <c r="B22" s="29" t="s">
        <v>17</v>
      </c>
      <c r="C22" s="35">
        <v>0</v>
      </c>
      <c r="D22" s="35">
        <v>2660850</v>
      </c>
      <c r="E22" s="35">
        <v>280000</v>
      </c>
      <c r="F22" s="48">
        <f t="shared" si="0"/>
        <v>0.10522953191649285</v>
      </c>
    </row>
    <row r="23" spans="2:6" x14ac:dyDescent="0.25">
      <c r="B23" s="29" t="s">
        <v>18</v>
      </c>
      <c r="C23" s="35">
        <v>0</v>
      </c>
      <c r="D23" s="35">
        <v>47780</v>
      </c>
      <c r="E23" s="35">
        <v>3060</v>
      </c>
      <c r="F23" s="48">
        <f t="shared" si="0"/>
        <v>6.4043532858936797E-2</v>
      </c>
    </row>
    <row r="24" spans="2:6" x14ac:dyDescent="0.25">
      <c r="B24" s="29" t="s">
        <v>19</v>
      </c>
      <c r="C24" s="35">
        <v>0</v>
      </c>
      <c r="D24" s="35">
        <v>8828</v>
      </c>
      <c r="E24" s="35">
        <v>0</v>
      </c>
      <c r="F24" s="48" t="str">
        <f t="shared" si="0"/>
        <v>%</v>
      </c>
    </row>
    <row r="25" spans="2:6" x14ac:dyDescent="0.25">
      <c r="B25" s="29" t="s">
        <v>20</v>
      </c>
      <c r="C25" s="35">
        <v>0</v>
      </c>
      <c r="D25" s="35">
        <v>604556</v>
      </c>
      <c r="E25" s="35">
        <v>0</v>
      </c>
      <c r="F25" s="48" t="str">
        <f t="shared" si="0"/>
        <v>%</v>
      </c>
    </row>
    <row r="26" spans="2:6" x14ac:dyDescent="0.25">
      <c r="B26" s="29" t="s">
        <v>21</v>
      </c>
      <c r="C26" s="35">
        <v>0</v>
      </c>
      <c r="D26" s="35">
        <v>120708</v>
      </c>
      <c r="E26" s="35">
        <v>0</v>
      </c>
      <c r="F26" s="48" t="str">
        <f t="shared" si="0"/>
        <v>%</v>
      </c>
    </row>
    <row r="27" spans="2:6" x14ac:dyDescent="0.25">
      <c r="B27" s="29" t="s">
        <v>25</v>
      </c>
      <c r="C27" s="35">
        <v>0</v>
      </c>
      <c r="D27" s="35">
        <v>60009</v>
      </c>
      <c r="E27" s="35">
        <v>0</v>
      </c>
      <c r="F27" s="48" t="str">
        <f t="shared" si="0"/>
        <v>%</v>
      </c>
    </row>
    <row r="28" spans="2:6" x14ac:dyDescent="0.25">
      <c r="B28" s="29" t="s">
        <v>26</v>
      </c>
      <c r="C28" s="35">
        <v>0</v>
      </c>
      <c r="D28" s="35">
        <v>181539</v>
      </c>
      <c r="E28" s="35">
        <v>1199</v>
      </c>
      <c r="F28" s="48">
        <f t="shared" si="0"/>
        <v>6.6046414269110218E-3</v>
      </c>
    </row>
    <row r="29" spans="2:6" x14ac:dyDescent="0.25">
      <c r="B29" s="32" t="s">
        <v>27</v>
      </c>
      <c r="C29" s="36">
        <v>0</v>
      </c>
      <c r="D29" s="36">
        <v>6803534</v>
      </c>
      <c r="E29" s="36">
        <v>706798.72</v>
      </c>
      <c r="F29" s="50">
        <f t="shared" si="0"/>
        <v>0.10388699755156658</v>
      </c>
    </row>
    <row r="30" spans="2:6" x14ac:dyDescent="0.25">
      <c r="B30" s="4" t="s">
        <v>8</v>
      </c>
      <c r="C30" s="38">
        <f>+C20+C18+C6</f>
        <v>0</v>
      </c>
      <c r="D30" s="38">
        <f>+D20+D18+D6</f>
        <v>499193492</v>
      </c>
      <c r="E30" s="38">
        <f>+E20+E18+E6</f>
        <v>97779309.409999996</v>
      </c>
      <c r="F30" s="45">
        <f t="shared" si="0"/>
        <v>0.19587456763158281</v>
      </c>
    </row>
    <row r="31" spans="2:6" x14ac:dyDescent="0.25">
      <c r="B31" s="1" t="s">
        <v>34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1" t="s">
        <v>13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2018-06-21T19:54:13Z</dcterms:modified>
</cp:coreProperties>
</file>