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8\1.- INFORMACION A COMUNICACIONES\PpR_Pliego 2018\07_Julio - OK\"/>
    </mc:Choice>
  </mc:AlternateContent>
  <bookViews>
    <workbookView xWindow="120" yWindow="195" windowWidth="18915" windowHeight="11250"/>
  </bookViews>
  <sheets>
    <sheet name="TODA FUENTE" sheetId="1" r:id="rId1"/>
    <sheet name="RO" sheetId="2" r:id="rId2"/>
    <sheet name="RDR" sheetId="3" r:id="rId3"/>
    <sheet name="ROCC" sheetId="8" r:id="rId4"/>
    <sheet name="ROOC" sheetId="4" state="hidden" r:id="rId5"/>
    <sheet name="DYT" sheetId="5" r:id="rId6"/>
    <sheet name="RD" sheetId="7" state="hidden" r:id="rId7"/>
  </sheets>
  <definedNames>
    <definedName name="_xlnm.Print_Area" localSheetId="2">RDR!$B$2:$F$43</definedName>
    <definedName name="_xlnm.Print_Area" localSheetId="1">RO!$B$2:$F$63</definedName>
    <definedName name="_xlnm.Print_Area" localSheetId="3">ROCC!$B$2:$F$11</definedName>
    <definedName name="_xlnm.Print_Area" localSheetId="4">ROOC!$B$2:$F$10</definedName>
    <definedName name="_xlnm.Print_Area" localSheetId="0">'TODA FUENTE'!$B$2:$F$63</definedName>
  </definedNames>
  <calcPr calcId="152511"/>
</workbook>
</file>

<file path=xl/calcChain.xml><?xml version="1.0" encoding="utf-8"?>
<calcChain xmlns="http://schemas.openxmlformats.org/spreadsheetml/2006/main">
  <c r="F28" i="5" l="1"/>
  <c r="F7" i="5"/>
  <c r="F39" i="3"/>
  <c r="F15" i="3"/>
  <c r="F14" i="3"/>
  <c r="F13" i="3"/>
  <c r="F12" i="3"/>
  <c r="F11" i="3"/>
  <c r="F10" i="3"/>
  <c r="F9" i="3"/>
  <c r="F8" i="3"/>
  <c r="C22" i="5" l="1"/>
  <c r="C33" i="5" s="1"/>
  <c r="D22" i="5"/>
  <c r="D33" i="5" s="1"/>
  <c r="E22" i="5"/>
  <c r="E33" i="5" s="1"/>
  <c r="E20" i="5" l="1"/>
  <c r="D20" i="5"/>
  <c r="F30" i="5"/>
  <c r="F29" i="5"/>
  <c r="F27" i="5"/>
  <c r="F18" i="5" l="1"/>
  <c r="F38" i="3" l="1"/>
  <c r="F9" i="8" l="1"/>
  <c r="F8" i="8"/>
  <c r="F7" i="8"/>
  <c r="F40" i="3"/>
  <c r="C6" i="8"/>
  <c r="F32" i="5" l="1"/>
  <c r="F31" i="5"/>
  <c r="F26" i="5"/>
  <c r="F25" i="5"/>
  <c r="F24" i="5"/>
  <c r="F23" i="5"/>
  <c r="F21" i="5"/>
  <c r="F20" i="5"/>
  <c r="F19" i="5"/>
  <c r="F17" i="5"/>
  <c r="F16" i="5"/>
  <c r="F15" i="5"/>
  <c r="F14" i="5"/>
  <c r="F13" i="5"/>
  <c r="F12" i="5"/>
  <c r="F11" i="5"/>
  <c r="F10" i="5"/>
  <c r="F9" i="5"/>
  <c r="F10" i="8"/>
  <c r="F41" i="3"/>
  <c r="F37" i="3"/>
  <c r="F35" i="3"/>
  <c r="F34" i="3"/>
  <c r="F32" i="3"/>
  <c r="F31" i="3"/>
  <c r="F30" i="3"/>
  <c r="F29" i="3"/>
  <c r="F28" i="3"/>
  <c r="F27" i="3"/>
  <c r="F26" i="3"/>
  <c r="F25" i="3"/>
  <c r="F24" i="3"/>
  <c r="F23" i="3"/>
  <c r="F22" i="3"/>
  <c r="F21" i="3"/>
  <c r="F19" i="3"/>
  <c r="F17" i="3"/>
  <c r="F16" i="3"/>
  <c r="F7" i="3"/>
  <c r="F61" i="2"/>
  <c r="F60" i="2"/>
  <c r="F59" i="2"/>
  <c r="F58" i="2"/>
  <c r="F57" i="2"/>
  <c r="F56" i="2"/>
  <c r="F55" i="2"/>
  <c r="F54" i="2"/>
  <c r="F53" i="2"/>
  <c r="F52" i="2"/>
  <c r="F51" i="2"/>
  <c r="F50" i="2"/>
  <c r="F48" i="2"/>
  <c r="F47" i="2"/>
  <c r="F46" i="2"/>
  <c r="F45" i="2"/>
  <c r="F44" i="2"/>
  <c r="F43" i="2"/>
  <c r="F42" i="2"/>
  <c r="F40" i="2"/>
  <c r="F39" i="2"/>
  <c r="F38" i="2"/>
  <c r="F37" i="2"/>
  <c r="F36" i="2"/>
  <c r="F34" i="2"/>
  <c r="F33" i="2"/>
  <c r="F32" i="2"/>
  <c r="F31" i="2"/>
  <c r="F30" i="2"/>
  <c r="F29" i="2"/>
  <c r="F28" i="2"/>
  <c r="F27" i="2"/>
  <c r="F26" i="2"/>
  <c r="F25" i="2"/>
  <c r="F24" i="2"/>
  <c r="F23" i="2"/>
  <c r="F21" i="2"/>
  <c r="F20" i="2"/>
  <c r="F18" i="2"/>
  <c r="F17" i="2"/>
  <c r="F16" i="2"/>
  <c r="F15" i="2"/>
  <c r="F14" i="2"/>
  <c r="F13" i="2"/>
  <c r="F12" i="2"/>
  <c r="F11" i="2"/>
  <c r="F10" i="2"/>
  <c r="F9" i="2"/>
  <c r="F8" i="2"/>
  <c r="F7" i="2"/>
  <c r="C49" i="2"/>
  <c r="D49" i="2"/>
  <c r="E49" i="2"/>
  <c r="F61" i="1"/>
  <c r="F60" i="1"/>
  <c r="F59" i="1"/>
  <c r="F58" i="1"/>
  <c r="F57" i="1"/>
  <c r="F56" i="1"/>
  <c r="F55" i="1"/>
  <c r="F54" i="1"/>
  <c r="F53" i="1"/>
  <c r="F52" i="1"/>
  <c r="F51" i="1"/>
  <c r="F50" i="1"/>
  <c r="F48" i="1"/>
  <c r="F47" i="1"/>
  <c r="F46" i="1"/>
  <c r="F45" i="1"/>
  <c r="F44" i="1"/>
  <c r="F43" i="1"/>
  <c r="F42" i="1"/>
  <c r="F40" i="1"/>
  <c r="F38" i="1"/>
  <c r="F37" i="1"/>
  <c r="F36" i="1"/>
  <c r="F34" i="1"/>
  <c r="F33" i="1"/>
  <c r="F32" i="1"/>
  <c r="F31" i="1"/>
  <c r="F30" i="1"/>
  <c r="F29" i="1"/>
  <c r="F28" i="1"/>
  <c r="F27" i="1"/>
  <c r="F26" i="1"/>
  <c r="F25" i="1"/>
  <c r="F24" i="1"/>
  <c r="F23" i="1"/>
  <c r="F21" i="1"/>
  <c r="F20" i="1"/>
  <c r="F18" i="1"/>
  <c r="F17" i="1"/>
  <c r="F16" i="1"/>
  <c r="F15" i="1"/>
  <c r="F14" i="1"/>
  <c r="F13" i="1"/>
  <c r="F12" i="1"/>
  <c r="F11" i="1"/>
  <c r="F10" i="1"/>
  <c r="F9" i="1"/>
  <c r="F8" i="1"/>
  <c r="F7" i="1"/>
  <c r="F39" i="1"/>
  <c r="C49" i="1"/>
  <c r="D49" i="1"/>
  <c r="E49" i="1"/>
  <c r="F49" i="1" l="1"/>
  <c r="F49" i="2"/>
  <c r="E6" i="3"/>
  <c r="D6" i="3"/>
  <c r="C6" i="3"/>
  <c r="E35" i="2"/>
  <c r="D35" i="2"/>
  <c r="C35" i="2"/>
  <c r="E35" i="1"/>
  <c r="D35" i="1"/>
  <c r="C35" i="1"/>
  <c r="E8" i="5"/>
  <c r="D8" i="5"/>
  <c r="C8" i="5"/>
  <c r="E6" i="8"/>
  <c r="D6" i="8"/>
  <c r="C33" i="3"/>
  <c r="D33" i="3"/>
  <c r="E33" i="3"/>
  <c r="F33" i="3" s="1"/>
  <c r="C19" i="1"/>
  <c r="D19" i="1"/>
  <c r="E19" i="1"/>
  <c r="F8" i="5" l="1"/>
  <c r="F35" i="1"/>
  <c r="F19" i="1"/>
  <c r="F6" i="8"/>
  <c r="F22" i="5"/>
  <c r="F33" i="5"/>
  <c r="F6" i="3"/>
  <c r="F35" i="2"/>
  <c r="E18" i="3"/>
  <c r="F18" i="3" s="1"/>
  <c r="D18" i="3"/>
  <c r="C18" i="3"/>
  <c r="E6" i="7" l="1"/>
  <c r="E8" i="7" s="1"/>
  <c r="D6" i="7"/>
  <c r="C6" i="7"/>
  <c r="F7" i="7"/>
  <c r="D8" i="7"/>
  <c r="C8" i="7"/>
  <c r="F6" i="7" l="1"/>
  <c r="F8" i="7"/>
  <c r="E6" i="4" l="1"/>
  <c r="E9" i="4" s="1"/>
  <c r="D6" i="4"/>
  <c r="D9" i="4" s="1"/>
  <c r="C6" i="4"/>
  <c r="C9" i="4" s="1"/>
  <c r="E36" i="3"/>
  <c r="D36" i="3"/>
  <c r="C36" i="3"/>
  <c r="E20" i="3"/>
  <c r="D20" i="3"/>
  <c r="C20" i="3"/>
  <c r="E41" i="2"/>
  <c r="D41" i="2"/>
  <c r="C41" i="2"/>
  <c r="E22" i="2"/>
  <c r="F22" i="2" s="1"/>
  <c r="D22" i="2"/>
  <c r="C22" i="2"/>
  <c r="E19" i="2"/>
  <c r="F19" i="2" s="1"/>
  <c r="D19" i="2"/>
  <c r="C19" i="2"/>
  <c r="E6" i="2"/>
  <c r="D6" i="2"/>
  <c r="C6" i="2"/>
  <c r="E41" i="1"/>
  <c r="D41" i="1"/>
  <c r="C41" i="1"/>
  <c r="E22" i="1"/>
  <c r="D22" i="1"/>
  <c r="C22" i="1"/>
  <c r="E6" i="1"/>
  <c r="D6" i="1"/>
  <c r="C6" i="1"/>
  <c r="F20" i="3" l="1"/>
  <c r="F22" i="1"/>
  <c r="F36" i="3"/>
  <c r="F41" i="2"/>
  <c r="F41" i="1"/>
  <c r="C62" i="2"/>
  <c r="D62" i="2"/>
  <c r="F6" i="2"/>
  <c r="E62" i="2"/>
  <c r="C62" i="1"/>
  <c r="D62" i="1"/>
  <c r="F6" i="1"/>
  <c r="E62" i="1"/>
  <c r="D42" i="3"/>
  <c r="E42" i="3"/>
  <c r="C42" i="3"/>
  <c r="F9" i="4"/>
  <c r="F8" i="4"/>
  <c r="F7" i="4"/>
  <c r="F6" i="4"/>
  <c r="F42" i="3" l="1"/>
  <c r="F62" i="2"/>
  <c r="F62" i="1"/>
</calcChain>
</file>

<file path=xl/sharedStrings.xml><?xml version="1.0" encoding="utf-8"?>
<sst xmlns="http://schemas.openxmlformats.org/spreadsheetml/2006/main" count="237" uniqueCount="37">
  <si>
    <t>1. PERSONAL Y OBLIGACIONES SOCIALES</t>
  </si>
  <si>
    <t>2. PENSIONES Y OTRAS PRESTACIONES SOCIALES</t>
  </si>
  <si>
    <t>3. BIENES Y SERVICIOS</t>
  </si>
  <si>
    <t>4. DONACIONES Y TRANSFERENCIAS</t>
  </si>
  <si>
    <t>5. OTROS GASTOS</t>
  </si>
  <si>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</si>
  <si>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</si>
  <si>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</si>
  <si>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</si>
  <si>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</si>
  <si>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</si>
  <si>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</si>
  <si>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31.01.16</t>
  </si>
  <si>
    <t>EJECUCION DE LOS PROGRAMAS PRESUPUESTALES AL MES DE ENERO DEL AÑO FISCAL 2016 DEL PLIEGO 011 MINSA - TODA FUENTE</t>
  </si>
  <si>
    <t>DEVENGADO
AL 31.01.17</t>
  </si>
  <si>
    <t>EJECUCION DE LOS PROGRAMAS PRESUPUESTALES AL MES DE ENERO DEL AÑO FISCAL 2017 DEL PLIEGO 011 MINSA - ROOC</t>
  </si>
  <si>
    <t>0001  PROGRAMA ARTICULADO NUTRICIONAL</t>
  </si>
  <si>
    <t>0002  SALUD MATERNO NEONATAL</t>
  </si>
  <si>
    <t>0016  TBC-VIH/SIDA</t>
  </si>
  <si>
    <t>0017  ENFERMEDADES METAXENICAS Y ZOONOSIS</t>
  </si>
  <si>
    <t>0018  ENFERMEDADES NO TRANSMISIBLES</t>
  </si>
  <si>
    <t>0024  PREVENCION Y CONTROL DEL CANCER</t>
  </si>
  <si>
    <t>0068  REDUCCION DE VULNERABILIDAD Y ATENCION DE EMERGENCIAS POR DESASTRES</t>
  </si>
  <si>
    <t>0104  REDUCCION DE LA MORTALIDAD POR EMERGENCIAS Y URGENCIAS MEDICAS</t>
  </si>
  <si>
    <t>0129  PREVENCION Y MANEJO DE CONDICIONES SECUNDARIAS DE SALUD EN PERSONAS CON DISCAPACIDAD</t>
  </si>
  <si>
    <t>0131  CONTROL Y PREVENCION EN SALUD MENTAL</t>
  </si>
  <si>
    <t>9001  ACCIONES CENTRALES</t>
  </si>
  <si>
    <t>9002  ASIGNACIONES PRESUPUESTARIAS QUE NO RESULTAN EN PRODUCTOS</t>
  </si>
  <si>
    <t>5  OTROS GASTOS</t>
  </si>
  <si>
    <t>EJECUCION DE LOS PROGRAMAS PRESUPUESTALES AL MES DE JULIO DEL AÑO FISCAL 2018 DEL PLIEGO 011 MINSA - RECURSOS ORDINARIOS</t>
  </si>
  <si>
    <t>EJECUCION DE LOS PROGRAMAS PRESUPUESTALES AL MES DE JULIO DEL AÑO FISCAL 2018 DEL PLIEGO 011 MINSA - RECURSOS DIRECTAMENTE RECAUDADOS</t>
  </si>
  <si>
    <t>EJECUCION DE LOS PROGRAMAS PRESUPUESTALES AL MES DE JULIO DEL AÑO FISCAL 2018 DEL PLIEGO 011 MINSA - ROOC</t>
  </si>
  <si>
    <t>EJECUCION DE LOS PROGRAMAS PRESUPUESTALES AL MES DE JULIO DEL AÑO FISCAL 2018 DEL PLIEGO 011 MINSA - DYT</t>
  </si>
  <si>
    <t>Fuente: SIAF, Consulta Amigable y Base de Datos al 31 de Julio del 2018</t>
  </si>
  <si>
    <t>1  PERSONAL Y OBLIGACIONES SOCIALES</t>
  </si>
  <si>
    <t>EJECUCION DE LOS PROGRAMAS PRESUPUESTALES AL MES DE JULIO DEL AÑO FISCAL 2018 DEL PLIEGO 011 MINSA - TODA FUENTE</t>
  </si>
  <si>
    <t>DEVENGADO
AL 31.07.18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</si>
</sst>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 wrapText="1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4" fillId="0" borderId="4" xfId="3" applyNumberFormat="1" applyBorder="1" applyAlignment="1">
      <alignment horizontal="left" vertical="center" indent="4"/>
    </xf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2" fillId="0" borderId="5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7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3" fontId="2" fillId="0" borderId="6" xfId="3" applyNumberFormat="1" applyFont="1" applyBorder="1" applyAlignment="1">
      <alignment horizontal="left" vertical="center" indent="4"/>
    </xf>
    <xf numFmtId="164" fontId="3" fillId="2" borderId="1" xfId="2" applyNumberFormat="1" applyFont="1" applyFill="1" applyBorder="1" applyAlignment="1">
      <alignment vertical="center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4" fillId="0" borderId="7" xfId="3" applyNumberFormat="1" applyBorder="1" applyAlignment="1">
      <alignment vertical="center"/>
    </xf>
    <xf numFmtId="164" fontId="3" fillId="3" borderId="1" xfId="2" applyNumberFormat="1" applyFont="1" applyFill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3" fillId="2" borderId="1" xfId="1" applyNumberFormat="1" applyFont="1" applyFill="1" applyBorder="1" applyAlignment="1">
      <alignment horizontal="right" vertical="center"/>
    </xf>
    <xf numFmtId="165" fontId="2" fillId="0" borderId="4" xfId="1" applyNumberFormat="1" applyFont="1" applyBorder="1" applyAlignment="1">
      <alignment horizontal="right" vertical="center"/>
    </xf>
    <xf numFmtId="165" fontId="2" fillId="0" borderId="6" xfId="1" applyNumberFormat="1" applyFont="1" applyBorder="1" applyAlignment="1">
      <alignment horizontal="right" vertical="center"/>
    </xf>
    <xf numFmtId="165" fontId="3" fillId="3" borderId="1" xfId="1" applyNumberFormat="1" applyFont="1" applyFill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7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showGridLines="0" tabSelected="1" zoomScaleNormal="100" workbookViewId="0">
      <selection activeCell="E5" sqref="E5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4" width="14.140625" style="1" customWidth="1"/>
    <col min="5" max="5" width="16.140625" style="1" customWidth="1"/>
    <col min="6" max="16384" width="11.42578125" style="1"/>
  </cols>
  <sheetData>
    <row r="2" spans="2:6" ht="51.75" customHeight="1" x14ac:dyDescent="0.25">
      <c r="B2" s="52" t="s">
        <v>35</v>
      </c>
      <c r="C2" s="52"/>
      <c r="D2" s="52"/>
      <c r="E2" s="52"/>
      <c r="F2" s="52"/>
    </row>
    <row r="5" spans="2:6" ht="38.25" x14ac:dyDescent="0.25">
      <c r="B5" s="8" t="s">
        <v>9</v>
      </c>
      <c r="C5" s="9" t="s">
        <v>6</v>
      </c>
      <c r="D5" s="9" t="s">
        <v>7</v>
      </c>
      <c r="E5" s="12" t="s">
        <v>36</v>
      </c>
      <c r="F5" s="10" t="s">
        <v>10</v>
      </c>
    </row>
    <row r="6" spans="2:6" x14ac:dyDescent="0.25">
      <c r="B6" s="2" t="s">
        <v>0</v>
      </c>
      <c r="C6" s="33">
        <f>SUM(C7:C18)</f>
        <v>3102916873</v>
      </c>
      <c r="D6" s="33">
        <f>SUM(D7:D18)</f>
        <v>2511172363</v>
      </c>
      <c r="E6" s="33">
        <f>SUM(E7:E18)</f>
        <v>1304788708.9200001</v>
      </c>
      <c r="F6" s="42">
        <f t="shared" ref="F6:F62" si="0">IF(E6=0,"%",E6/D6)</f>
        <v>0.51959344891850423</v>
      </c>
    </row>
    <row r="7" spans="2:6" x14ac:dyDescent="0.25">
      <c r="B7" s="18" t="s">
        <v>16</v>
      </c>
      <c r="C7" s="39">
        <v>108689727</v>
      </c>
      <c r="D7" s="39">
        <v>162079166</v>
      </c>
      <c r="E7" s="39">
        <v>92772657.099999949</v>
      </c>
      <c r="F7" s="43">
        <f t="shared" si="0"/>
        <v>0.57239100736735005</v>
      </c>
    </row>
    <row r="8" spans="2:6" x14ac:dyDescent="0.25">
      <c r="B8" s="19" t="s">
        <v>17</v>
      </c>
      <c r="C8" s="40">
        <v>205986134</v>
      </c>
      <c r="D8" s="40">
        <v>249176985</v>
      </c>
      <c r="E8" s="40">
        <v>143169960.41999981</v>
      </c>
      <c r="F8" s="26">
        <f t="shared" si="0"/>
        <v>0.57457136508815132</v>
      </c>
    </row>
    <row r="9" spans="2:6" x14ac:dyDescent="0.25">
      <c r="B9" s="19" t="s">
        <v>18</v>
      </c>
      <c r="C9" s="40">
        <v>53025968</v>
      </c>
      <c r="D9" s="40">
        <v>90222350</v>
      </c>
      <c r="E9" s="40">
        <v>49636873.880000018</v>
      </c>
      <c r="F9" s="26">
        <f t="shared" si="0"/>
        <v>0.55016161605189862</v>
      </c>
    </row>
    <row r="10" spans="2:6" x14ac:dyDescent="0.25">
      <c r="B10" s="19" t="s">
        <v>19</v>
      </c>
      <c r="C10" s="40">
        <v>14634106</v>
      </c>
      <c r="D10" s="40">
        <v>33124475</v>
      </c>
      <c r="E10" s="40">
        <v>19066044.680000003</v>
      </c>
      <c r="F10" s="26">
        <f t="shared" si="0"/>
        <v>0.57558782984485046</v>
      </c>
    </row>
    <row r="11" spans="2:6" x14ac:dyDescent="0.25">
      <c r="B11" s="19" t="s">
        <v>20</v>
      </c>
      <c r="C11" s="40">
        <v>39213384</v>
      </c>
      <c r="D11" s="40">
        <v>83624727</v>
      </c>
      <c r="E11" s="40">
        <v>49081168.219999976</v>
      </c>
      <c r="F11" s="26">
        <f t="shared" si="0"/>
        <v>0.58692171539166849</v>
      </c>
    </row>
    <row r="12" spans="2:6" x14ac:dyDescent="0.25">
      <c r="B12" s="19" t="s">
        <v>21</v>
      </c>
      <c r="C12" s="40">
        <v>25187966</v>
      </c>
      <c r="D12" s="40">
        <v>45886110</v>
      </c>
      <c r="E12" s="40">
        <v>26471365.480000004</v>
      </c>
      <c r="F12" s="26">
        <f t="shared" si="0"/>
        <v>0.57689277822853158</v>
      </c>
    </row>
    <row r="13" spans="2:6" x14ac:dyDescent="0.25">
      <c r="B13" s="19" t="s">
        <v>22</v>
      </c>
      <c r="C13" s="40">
        <v>2776134</v>
      </c>
      <c r="D13" s="40">
        <v>6773798</v>
      </c>
      <c r="E13" s="40">
        <v>2798646.4599999995</v>
      </c>
      <c r="F13" s="26">
        <f t="shared" si="0"/>
        <v>0.41315764951951617</v>
      </c>
    </row>
    <row r="14" spans="2:6" x14ac:dyDescent="0.25">
      <c r="B14" s="19" t="s">
        <v>23</v>
      </c>
      <c r="C14" s="40">
        <v>147916477</v>
      </c>
      <c r="D14" s="40">
        <v>170806369</v>
      </c>
      <c r="E14" s="40">
        <v>97268551.710000008</v>
      </c>
      <c r="F14" s="26">
        <f t="shared" si="0"/>
        <v>0.56946677269393864</v>
      </c>
    </row>
    <row r="15" spans="2:6" x14ac:dyDescent="0.25">
      <c r="B15" s="19" t="s">
        <v>24</v>
      </c>
      <c r="C15" s="40">
        <v>21388099</v>
      </c>
      <c r="D15" s="40">
        <v>26407280</v>
      </c>
      <c r="E15" s="40">
        <v>14830690.549999995</v>
      </c>
      <c r="F15" s="26">
        <f t="shared" si="0"/>
        <v>0.56161371220360423</v>
      </c>
    </row>
    <row r="16" spans="2:6" x14ac:dyDescent="0.25">
      <c r="B16" s="19" t="s">
        <v>25</v>
      </c>
      <c r="C16" s="40">
        <v>17259058</v>
      </c>
      <c r="D16" s="40">
        <v>30682369</v>
      </c>
      <c r="E16" s="40">
        <v>14992227.430000002</v>
      </c>
      <c r="F16" s="26">
        <f t="shared" si="0"/>
        <v>0.48862678856381664</v>
      </c>
    </row>
    <row r="17" spans="2:6" x14ac:dyDescent="0.25">
      <c r="B17" s="19" t="s">
        <v>26</v>
      </c>
      <c r="C17" s="40">
        <v>1681576870</v>
      </c>
      <c r="D17" s="40">
        <v>944549240</v>
      </c>
      <c r="E17" s="40">
        <v>418969264.30000013</v>
      </c>
      <c r="F17" s="26">
        <f t="shared" si="0"/>
        <v>0.44356529713580645</v>
      </c>
    </row>
    <row r="18" spans="2:6" x14ac:dyDescent="0.25">
      <c r="B18" s="19" t="s">
        <v>27</v>
      </c>
      <c r="C18" s="40">
        <v>785262950</v>
      </c>
      <c r="D18" s="40">
        <v>667839494</v>
      </c>
      <c r="E18" s="40">
        <v>375731258.69000018</v>
      </c>
      <c r="F18" s="26">
        <f t="shared" si="0"/>
        <v>0.56260712651114964</v>
      </c>
    </row>
    <row r="19" spans="2:6" x14ac:dyDescent="0.25">
      <c r="B19" s="2" t="s">
        <v>1</v>
      </c>
      <c r="C19" s="33">
        <f>SUM(C20:C21)</f>
        <v>182001837</v>
      </c>
      <c r="D19" s="33">
        <f>SUM(D20:D21)</f>
        <v>182968338</v>
      </c>
      <c r="E19" s="33">
        <f>SUM(E20:E21)</f>
        <v>99531983.590000004</v>
      </c>
      <c r="F19" s="42">
        <f t="shared" si="0"/>
        <v>0.54398473898801003</v>
      </c>
    </row>
    <row r="20" spans="2:6" x14ac:dyDescent="0.25">
      <c r="B20" s="19" t="s">
        <v>26</v>
      </c>
      <c r="C20" s="40">
        <v>6547549</v>
      </c>
      <c r="D20" s="40">
        <v>2117174</v>
      </c>
      <c r="E20" s="40">
        <v>521232.83999999997</v>
      </c>
      <c r="F20" s="26">
        <f t="shared" si="0"/>
        <v>0.24619272671967443</v>
      </c>
    </row>
    <row r="21" spans="2:6" x14ac:dyDescent="0.25">
      <c r="B21" s="19" t="s">
        <v>27</v>
      </c>
      <c r="C21" s="40">
        <v>175454288</v>
      </c>
      <c r="D21" s="40">
        <v>180851164</v>
      </c>
      <c r="E21" s="40">
        <v>99010750.75</v>
      </c>
      <c r="F21" s="26">
        <f t="shared" si="0"/>
        <v>0.54747090679493771</v>
      </c>
    </row>
    <row r="22" spans="2:6" x14ac:dyDescent="0.25">
      <c r="B22" s="2" t="s">
        <v>2</v>
      </c>
      <c r="C22" s="33">
        <f>SUM(C23:C34)</f>
        <v>2875913383</v>
      </c>
      <c r="D22" s="33">
        <f t="shared" ref="D22:E22" si="1">SUM(D23:D34)</f>
        <v>3079035482</v>
      </c>
      <c r="E22" s="33">
        <f t="shared" si="1"/>
        <v>1012701915.8199997</v>
      </c>
      <c r="F22" s="42">
        <f t="shared" si="0"/>
        <v>0.32890232078852011</v>
      </c>
    </row>
    <row r="23" spans="2:6" x14ac:dyDescent="0.25">
      <c r="B23" s="18" t="s">
        <v>16</v>
      </c>
      <c r="C23" s="39">
        <v>352853896</v>
      </c>
      <c r="D23" s="39">
        <v>314267228</v>
      </c>
      <c r="E23" s="39">
        <v>88625168.979999989</v>
      </c>
      <c r="F23" s="43">
        <f t="shared" si="0"/>
        <v>0.28200576160617036</v>
      </c>
    </row>
    <row r="24" spans="2:6" x14ac:dyDescent="0.25">
      <c r="B24" s="19" t="s">
        <v>17</v>
      </c>
      <c r="C24" s="40">
        <v>146247690</v>
      </c>
      <c r="D24" s="40">
        <v>203892783</v>
      </c>
      <c r="E24" s="40">
        <v>89560181.549999967</v>
      </c>
      <c r="F24" s="26">
        <f t="shared" si="0"/>
        <v>0.43925135667994669</v>
      </c>
    </row>
    <row r="25" spans="2:6" x14ac:dyDescent="0.25">
      <c r="B25" s="19" t="s">
        <v>18</v>
      </c>
      <c r="C25" s="40">
        <v>189892272</v>
      </c>
      <c r="D25" s="40">
        <v>327554657</v>
      </c>
      <c r="E25" s="40">
        <v>55547485.490000002</v>
      </c>
      <c r="F25" s="26">
        <f t="shared" si="0"/>
        <v>0.16958234084884344</v>
      </c>
    </row>
    <row r="26" spans="2:6" x14ac:dyDescent="0.25">
      <c r="B26" s="19" t="s">
        <v>19</v>
      </c>
      <c r="C26" s="40">
        <v>116217133</v>
      </c>
      <c r="D26" s="40">
        <v>88390196</v>
      </c>
      <c r="E26" s="40">
        <v>14775565.810000002</v>
      </c>
      <c r="F26" s="26">
        <f t="shared" si="0"/>
        <v>0.16716294881844138</v>
      </c>
    </row>
    <row r="27" spans="2:6" x14ac:dyDescent="0.25">
      <c r="B27" s="19" t="s">
        <v>20</v>
      </c>
      <c r="C27" s="40">
        <v>64404327</v>
      </c>
      <c r="D27" s="40">
        <v>68291251</v>
      </c>
      <c r="E27" s="40">
        <v>18795801.030000009</v>
      </c>
      <c r="F27" s="26">
        <f t="shared" si="0"/>
        <v>0.27523000025288757</v>
      </c>
    </row>
    <row r="28" spans="2:6" x14ac:dyDescent="0.25">
      <c r="B28" s="19" t="s">
        <v>21</v>
      </c>
      <c r="C28" s="40">
        <v>187337786</v>
      </c>
      <c r="D28" s="40">
        <v>166356682</v>
      </c>
      <c r="E28" s="40">
        <v>16891972.740000013</v>
      </c>
      <c r="F28" s="26">
        <f t="shared" si="0"/>
        <v>0.10154069278683986</v>
      </c>
    </row>
    <row r="29" spans="2:6" x14ac:dyDescent="0.25">
      <c r="B29" s="19" t="s">
        <v>22</v>
      </c>
      <c r="C29" s="40">
        <v>26199814</v>
      </c>
      <c r="D29" s="40">
        <v>28874028</v>
      </c>
      <c r="E29" s="40">
        <v>10656173.630000005</v>
      </c>
      <c r="F29" s="26">
        <f t="shared" si="0"/>
        <v>0.3690573975338669</v>
      </c>
    </row>
    <row r="30" spans="2:6" x14ac:dyDescent="0.25">
      <c r="B30" s="19" t="s">
        <v>23</v>
      </c>
      <c r="C30" s="40">
        <v>55981349</v>
      </c>
      <c r="D30" s="40">
        <v>74471873</v>
      </c>
      <c r="E30" s="40">
        <v>29221817.679999996</v>
      </c>
      <c r="F30" s="26">
        <f t="shared" si="0"/>
        <v>0.3923873068158229</v>
      </c>
    </row>
    <row r="31" spans="2:6" x14ac:dyDescent="0.25">
      <c r="B31" s="19" t="s">
        <v>24</v>
      </c>
      <c r="C31" s="40">
        <v>16583309</v>
      </c>
      <c r="D31" s="40">
        <v>18062251</v>
      </c>
      <c r="E31" s="40">
        <v>9009603.4700000025</v>
      </c>
      <c r="F31" s="26">
        <f t="shared" si="0"/>
        <v>0.49880845250129691</v>
      </c>
    </row>
    <row r="32" spans="2:6" x14ac:dyDescent="0.25">
      <c r="B32" s="19" t="s">
        <v>25</v>
      </c>
      <c r="C32" s="40">
        <v>59369521</v>
      </c>
      <c r="D32" s="40">
        <v>53302609</v>
      </c>
      <c r="E32" s="40">
        <v>13086399.460000003</v>
      </c>
      <c r="F32" s="26">
        <f t="shared" si="0"/>
        <v>0.24551142440325957</v>
      </c>
    </row>
    <row r="33" spans="2:6" x14ac:dyDescent="0.25">
      <c r="B33" s="19" t="s">
        <v>26</v>
      </c>
      <c r="C33" s="40">
        <v>420787740</v>
      </c>
      <c r="D33" s="40">
        <v>516009989</v>
      </c>
      <c r="E33" s="40">
        <v>225998297.3300001</v>
      </c>
      <c r="F33" s="26">
        <f t="shared" si="0"/>
        <v>0.43797271786922731</v>
      </c>
    </row>
    <row r="34" spans="2:6" x14ac:dyDescent="0.25">
      <c r="B34" s="20" t="s">
        <v>27</v>
      </c>
      <c r="C34" s="41">
        <v>1240038546</v>
      </c>
      <c r="D34" s="41">
        <v>1219561935</v>
      </c>
      <c r="E34" s="41">
        <v>440533448.64999956</v>
      </c>
      <c r="F34" s="44">
        <f t="shared" si="0"/>
        <v>0.36122269481131319</v>
      </c>
    </row>
    <row r="35" spans="2:6" x14ac:dyDescent="0.25">
      <c r="B35" s="2" t="s">
        <v>3</v>
      </c>
      <c r="C35" s="33">
        <f>SUM(C36:C40)</f>
        <v>668364185</v>
      </c>
      <c r="D35" s="33">
        <f t="shared" ref="D35:E35" si="2">SUM(D36:D40)</f>
        <v>65883678</v>
      </c>
      <c r="E35" s="33">
        <f t="shared" si="2"/>
        <v>23491122</v>
      </c>
      <c r="F35" s="42">
        <f t="shared" si="0"/>
        <v>0.35655450201186401</v>
      </c>
    </row>
    <row r="36" spans="2:6" x14ac:dyDescent="0.25">
      <c r="B36" s="19" t="s">
        <v>19</v>
      </c>
      <c r="C36" s="40">
        <v>11471763</v>
      </c>
      <c r="D36" s="40">
        <v>0</v>
      </c>
      <c r="E36" s="40">
        <v>0</v>
      </c>
      <c r="F36" s="26" t="str">
        <f t="shared" si="0"/>
        <v>%</v>
      </c>
    </row>
    <row r="37" spans="2:6" x14ac:dyDescent="0.25">
      <c r="B37" s="19" t="s">
        <v>20</v>
      </c>
      <c r="C37" s="40">
        <v>15000000</v>
      </c>
      <c r="D37" s="40">
        <v>0</v>
      </c>
      <c r="E37" s="40">
        <v>0</v>
      </c>
      <c r="F37" s="26" t="str">
        <f t="shared" si="0"/>
        <v>%</v>
      </c>
    </row>
    <row r="38" spans="2:6" x14ac:dyDescent="0.25">
      <c r="B38" s="19" t="s">
        <v>21</v>
      </c>
      <c r="C38" s="40">
        <v>25000000</v>
      </c>
      <c r="D38" s="40">
        <v>0</v>
      </c>
      <c r="E38" s="40">
        <v>0</v>
      </c>
      <c r="F38" s="26" t="str">
        <f t="shared" si="0"/>
        <v>%</v>
      </c>
    </row>
    <row r="39" spans="2:6" x14ac:dyDescent="0.25">
      <c r="B39" s="19" t="s">
        <v>25</v>
      </c>
      <c r="C39" s="40">
        <v>10000000</v>
      </c>
      <c r="D39" s="40">
        <v>0</v>
      </c>
      <c r="E39" s="40">
        <v>0</v>
      </c>
      <c r="F39" s="26" t="str">
        <f t="shared" ref="F39" si="3">IF(E39=0,"%",E39/D39)</f>
        <v>%</v>
      </c>
    </row>
    <row r="40" spans="2:6" x14ac:dyDescent="0.25">
      <c r="B40" s="19" t="s">
        <v>26</v>
      </c>
      <c r="C40" s="40">
        <v>606892422</v>
      </c>
      <c r="D40" s="40">
        <v>65883678</v>
      </c>
      <c r="E40" s="40">
        <v>23491122</v>
      </c>
      <c r="F40" s="26">
        <f t="shared" si="0"/>
        <v>0.35655450201186401</v>
      </c>
    </row>
    <row r="41" spans="2:6" x14ac:dyDescent="0.25">
      <c r="B41" s="2" t="s">
        <v>4</v>
      </c>
      <c r="C41" s="33">
        <f>+SUM(C42:C48)</f>
        <v>57797807</v>
      </c>
      <c r="D41" s="33">
        <f t="shared" ref="D41:E41" si="4">+SUM(D42:D48)</f>
        <v>78090320</v>
      </c>
      <c r="E41" s="33">
        <f t="shared" si="4"/>
        <v>54866187.670000002</v>
      </c>
      <c r="F41" s="42">
        <f t="shared" si="0"/>
        <v>0.70259908872188004</v>
      </c>
    </row>
    <row r="42" spans="2:6" x14ac:dyDescent="0.25">
      <c r="B42" s="18" t="s">
        <v>16</v>
      </c>
      <c r="C42" s="39">
        <v>15836813</v>
      </c>
      <c r="D42" s="39">
        <v>25850313</v>
      </c>
      <c r="E42" s="39">
        <v>20541325</v>
      </c>
      <c r="F42" s="43">
        <f t="shared" si="0"/>
        <v>0.79462577493742537</v>
      </c>
    </row>
    <row r="43" spans="2:6" x14ac:dyDescent="0.25">
      <c r="B43" s="19" t="s">
        <v>17</v>
      </c>
      <c r="C43" s="40">
        <v>115000</v>
      </c>
      <c r="D43" s="40">
        <v>4405000</v>
      </c>
      <c r="E43" s="40">
        <v>2978233.64</v>
      </c>
      <c r="F43" s="26">
        <f t="shared" si="0"/>
        <v>0.67610298297389337</v>
      </c>
    </row>
    <row r="44" spans="2:6" x14ac:dyDescent="0.25">
      <c r="B44" s="19" t="s">
        <v>18</v>
      </c>
      <c r="C44" s="40">
        <v>0</v>
      </c>
      <c r="D44" s="40">
        <v>1847414</v>
      </c>
      <c r="E44" s="40">
        <v>936845</v>
      </c>
      <c r="F44" s="26">
        <f t="shared" si="0"/>
        <v>0.50711156243267619</v>
      </c>
    </row>
    <row r="45" spans="2:6" x14ac:dyDescent="0.25">
      <c r="B45" s="19" t="s">
        <v>19</v>
      </c>
      <c r="C45" s="40">
        <v>0</v>
      </c>
      <c r="D45" s="40">
        <v>2581679</v>
      </c>
      <c r="E45" s="40">
        <v>1234762</v>
      </c>
      <c r="F45" s="26">
        <f t="shared" si="0"/>
        <v>0.47827867058607981</v>
      </c>
    </row>
    <row r="46" spans="2:6" x14ac:dyDescent="0.25">
      <c r="B46" s="19" t="s">
        <v>21</v>
      </c>
      <c r="C46" s="40">
        <v>0</v>
      </c>
      <c r="D46" s="40">
        <v>2095000</v>
      </c>
      <c r="E46" s="40">
        <v>1932278</v>
      </c>
      <c r="F46" s="26">
        <f t="shared" si="0"/>
        <v>0.92232840095465396</v>
      </c>
    </row>
    <row r="47" spans="2:6" x14ac:dyDescent="0.25">
      <c r="B47" s="19" t="s">
        <v>26</v>
      </c>
      <c r="C47" s="40">
        <v>31919685</v>
      </c>
      <c r="D47" s="40">
        <v>9819137</v>
      </c>
      <c r="E47" s="40">
        <v>5376996.4099999992</v>
      </c>
      <c r="F47" s="26">
        <f t="shared" si="0"/>
        <v>0.54760376701129632</v>
      </c>
    </row>
    <row r="48" spans="2:6" x14ac:dyDescent="0.25">
      <c r="B48" s="19" t="s">
        <v>27</v>
      </c>
      <c r="C48" s="40">
        <v>9926309</v>
      </c>
      <c r="D48" s="40">
        <v>31491777</v>
      </c>
      <c r="E48" s="40">
        <v>21865747.620000001</v>
      </c>
      <c r="F48" s="26">
        <f t="shared" si="0"/>
        <v>0.69433197180330597</v>
      </c>
    </row>
    <row r="49" spans="2:6" x14ac:dyDescent="0.25">
      <c r="B49" s="2" t="s">
        <v>5</v>
      </c>
      <c r="C49" s="33">
        <f>SUM(C50:C61)</f>
        <v>261143612</v>
      </c>
      <c r="D49" s="33">
        <f t="shared" ref="D49:E49" si="5">SUM(D50:D61)</f>
        <v>462945059</v>
      </c>
      <c r="E49" s="33">
        <f t="shared" si="5"/>
        <v>150637539.90000001</v>
      </c>
      <c r="F49" s="42">
        <f t="shared" si="0"/>
        <v>0.32538966983553008</v>
      </c>
    </row>
    <row r="50" spans="2:6" x14ac:dyDescent="0.25">
      <c r="B50" s="18" t="s">
        <v>16</v>
      </c>
      <c r="C50" s="39">
        <v>25060000</v>
      </c>
      <c r="D50" s="39">
        <v>27240010</v>
      </c>
      <c r="E50" s="39">
        <v>1407664.83</v>
      </c>
      <c r="F50" s="43">
        <f t="shared" si="0"/>
        <v>5.1676369795752644E-2</v>
      </c>
    </row>
    <row r="51" spans="2:6" x14ac:dyDescent="0.25">
      <c r="B51" s="19" t="s">
        <v>17</v>
      </c>
      <c r="C51" s="40">
        <v>88341387</v>
      </c>
      <c r="D51" s="40">
        <v>95721738</v>
      </c>
      <c r="E51" s="40">
        <v>26404591.649999995</v>
      </c>
      <c r="F51" s="26">
        <f t="shared" si="0"/>
        <v>0.27584739058958579</v>
      </c>
    </row>
    <row r="52" spans="2:6" x14ac:dyDescent="0.25">
      <c r="B52" s="19" t="s">
        <v>18</v>
      </c>
      <c r="C52" s="40">
        <v>25640000</v>
      </c>
      <c r="D52" s="40">
        <v>35709091</v>
      </c>
      <c r="E52" s="40">
        <v>1974658.26</v>
      </c>
      <c r="F52" s="26">
        <f t="shared" si="0"/>
        <v>5.5298474553720785E-2</v>
      </c>
    </row>
    <row r="53" spans="2:6" x14ac:dyDescent="0.25">
      <c r="B53" s="19" t="s">
        <v>19</v>
      </c>
      <c r="C53" s="40">
        <v>13528237</v>
      </c>
      <c r="D53" s="40">
        <v>13988263</v>
      </c>
      <c r="E53" s="40">
        <v>377941.05</v>
      </c>
      <c r="F53" s="26">
        <f t="shared" si="0"/>
        <v>2.7018440388202593E-2</v>
      </c>
    </row>
    <row r="54" spans="2:6" x14ac:dyDescent="0.25">
      <c r="B54" s="19" t="s">
        <v>20</v>
      </c>
      <c r="C54" s="40">
        <v>0</v>
      </c>
      <c r="D54" s="40">
        <v>2655872</v>
      </c>
      <c r="E54" s="40">
        <v>383841.88</v>
      </c>
      <c r="F54" s="26">
        <f t="shared" si="0"/>
        <v>0.14452574521663694</v>
      </c>
    </row>
    <row r="55" spans="2:6" x14ac:dyDescent="0.25">
      <c r="B55" s="19" t="s">
        <v>21</v>
      </c>
      <c r="C55" s="40">
        <v>146416</v>
      </c>
      <c r="D55" s="40">
        <v>14855122</v>
      </c>
      <c r="E55" s="40">
        <v>1194931.8599999999</v>
      </c>
      <c r="F55" s="26">
        <f t="shared" si="0"/>
        <v>8.0439047218864967E-2</v>
      </c>
    </row>
    <row r="56" spans="2:6" x14ac:dyDescent="0.25">
      <c r="B56" s="19" t="s">
        <v>22</v>
      </c>
      <c r="C56" s="40">
        <v>0</v>
      </c>
      <c r="D56" s="40">
        <v>1628184</v>
      </c>
      <c r="E56" s="40">
        <v>1356413.84</v>
      </c>
      <c r="F56" s="26">
        <f t="shared" si="0"/>
        <v>0.83308387749787494</v>
      </c>
    </row>
    <row r="57" spans="2:6" x14ac:dyDescent="0.25">
      <c r="B57" s="19" t="s">
        <v>23</v>
      </c>
      <c r="C57" s="40">
        <v>0</v>
      </c>
      <c r="D57" s="40">
        <v>890778</v>
      </c>
      <c r="E57" s="40">
        <v>329248.52</v>
      </c>
      <c r="F57" s="26">
        <f t="shared" si="0"/>
        <v>0.3696190521095043</v>
      </c>
    </row>
    <row r="58" spans="2:6" x14ac:dyDescent="0.25">
      <c r="B58" s="19" t="s">
        <v>24</v>
      </c>
      <c r="C58" s="40">
        <v>0</v>
      </c>
      <c r="D58" s="40">
        <v>144257</v>
      </c>
      <c r="E58" s="40">
        <v>43507.29</v>
      </c>
      <c r="F58" s="26">
        <f t="shared" si="0"/>
        <v>0.30159569379648821</v>
      </c>
    </row>
    <row r="59" spans="2:6" x14ac:dyDescent="0.25">
      <c r="B59" s="19" t="s">
        <v>25</v>
      </c>
      <c r="C59" s="40">
        <v>0</v>
      </c>
      <c r="D59" s="40">
        <v>969693</v>
      </c>
      <c r="E59" s="40">
        <v>57912.76</v>
      </c>
      <c r="F59" s="26">
        <f t="shared" si="0"/>
        <v>5.9722778240123425E-2</v>
      </c>
    </row>
    <row r="60" spans="2:6" x14ac:dyDescent="0.25">
      <c r="B60" s="19" t="s">
        <v>26</v>
      </c>
      <c r="C60" s="40">
        <v>19979816</v>
      </c>
      <c r="D60" s="40">
        <v>14664793</v>
      </c>
      <c r="E60" s="40">
        <v>6712982.6799999997</v>
      </c>
      <c r="F60" s="26">
        <f t="shared" si="0"/>
        <v>0.4577618436209771</v>
      </c>
    </row>
    <row r="61" spans="2:6" x14ac:dyDescent="0.25">
      <c r="B61" s="19" t="s">
        <v>27</v>
      </c>
      <c r="C61" s="40">
        <v>88447756</v>
      </c>
      <c r="D61" s="40">
        <v>254477258</v>
      </c>
      <c r="E61" s="40">
        <v>110393845.28000002</v>
      </c>
      <c r="F61" s="26">
        <f t="shared" si="0"/>
        <v>0.43380632967995914</v>
      </c>
    </row>
    <row r="62" spans="2:6" x14ac:dyDescent="0.25">
      <c r="B62" s="4" t="s">
        <v>8</v>
      </c>
      <c r="C62" s="38">
        <f>+C49+C41+C35+C22+C19+C6</f>
        <v>7148137697</v>
      </c>
      <c r="D62" s="38">
        <f>+D49+D41+D35+D22+D19+D6</f>
        <v>6380095240</v>
      </c>
      <c r="E62" s="38">
        <f>+E49+E41+E35+E22+E19+E6</f>
        <v>2646017457.8999996</v>
      </c>
      <c r="F62" s="45">
        <f t="shared" si="0"/>
        <v>0.41473008761856661</v>
      </c>
    </row>
    <row r="63" spans="2:6" x14ac:dyDescent="0.25">
      <c r="B63" s="51" t="s">
        <v>33</v>
      </c>
      <c r="C63" s="24"/>
      <c r="D63" s="24"/>
      <c r="E63" s="24"/>
    </row>
    <row r="64" spans="2:6" x14ac:dyDescent="0.25">
      <c r="C64" s="24"/>
      <c r="D64" s="24"/>
      <c r="E64" s="24"/>
      <c r="F64" s="24"/>
    </row>
    <row r="65" spans="3:5" x14ac:dyDescent="0.25">
      <c r="C65" s="24"/>
      <c r="D65" s="24"/>
      <c r="E65" s="24"/>
    </row>
  </sheetData>
  <mergeCells count="1">
    <mergeCell ref="B2:F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3"/>
  <sheetViews>
    <sheetView showGridLines="0" zoomScaleNormal="100" workbookViewId="0">
      <selection activeCell="E5" sqref="E5"/>
    </sheetView>
  </sheetViews>
  <sheetFormatPr baseColWidth="10" defaultRowHeight="15" x14ac:dyDescent="0.25"/>
  <cols>
    <col min="1" max="1" width="11.42578125" style="1"/>
    <col min="2" max="2" width="108" style="1" bestFit="1" customWidth="1"/>
    <col min="3" max="5" width="13.85546875" style="1" bestFit="1" customWidth="1"/>
    <col min="6" max="16384" width="11.42578125" style="1"/>
  </cols>
  <sheetData>
    <row r="2" spans="2:6" ht="43.5" customHeight="1" x14ac:dyDescent="0.25">
      <c r="B2" s="52" t="s">
        <v>29</v>
      </c>
      <c r="C2" s="52"/>
      <c r="D2" s="52"/>
      <c r="E2" s="52"/>
      <c r="F2" s="52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36</v>
      </c>
      <c r="F5" s="12" t="s">
        <v>10</v>
      </c>
    </row>
    <row r="6" spans="2:6" x14ac:dyDescent="0.25">
      <c r="B6" s="2" t="s">
        <v>0</v>
      </c>
      <c r="C6" s="33">
        <f>SUM(C7:C18)</f>
        <v>3101057284</v>
      </c>
      <c r="D6" s="33">
        <f>SUM(D7:D18)</f>
        <v>2508797446</v>
      </c>
      <c r="E6" s="33">
        <f>SUM(E7:E18)</f>
        <v>1304369960.9199998</v>
      </c>
      <c r="F6" s="42">
        <f t="shared" ref="F6:F62" si="0">IF(E6=0,"%",E6/D6)</f>
        <v>0.51991840273899892</v>
      </c>
    </row>
    <row r="7" spans="2:6" x14ac:dyDescent="0.25">
      <c r="B7" s="13" t="s">
        <v>16</v>
      </c>
      <c r="C7" s="34">
        <v>108689727</v>
      </c>
      <c r="D7" s="34">
        <v>161931178</v>
      </c>
      <c r="E7" s="34">
        <v>92772657.100000009</v>
      </c>
      <c r="F7" s="46">
        <f t="shared" si="0"/>
        <v>0.57291411231504785</v>
      </c>
    </row>
    <row r="8" spans="2:6" x14ac:dyDescent="0.25">
      <c r="B8" s="15" t="s">
        <v>17</v>
      </c>
      <c r="C8" s="35">
        <v>205773537</v>
      </c>
      <c r="D8" s="35">
        <v>248779519</v>
      </c>
      <c r="E8" s="35">
        <v>143139564.41999987</v>
      </c>
      <c r="F8" s="27">
        <f t="shared" si="0"/>
        <v>0.57536715640968772</v>
      </c>
    </row>
    <row r="9" spans="2:6" x14ac:dyDescent="0.25">
      <c r="B9" s="15" t="s">
        <v>18</v>
      </c>
      <c r="C9" s="35">
        <v>53025968</v>
      </c>
      <c r="D9" s="35">
        <v>90167871</v>
      </c>
      <c r="E9" s="35">
        <v>49636873.880000003</v>
      </c>
      <c r="F9" s="27">
        <f t="shared" si="0"/>
        <v>0.55049402109094936</v>
      </c>
    </row>
    <row r="10" spans="2:6" x14ac:dyDescent="0.25">
      <c r="B10" s="15" t="s">
        <v>19</v>
      </c>
      <c r="C10" s="35">
        <v>14634106</v>
      </c>
      <c r="D10" s="35">
        <v>33115122</v>
      </c>
      <c r="E10" s="35">
        <v>19066044.679999996</v>
      </c>
      <c r="F10" s="27">
        <f t="shared" si="0"/>
        <v>0.57575039826215935</v>
      </c>
    </row>
    <row r="11" spans="2:6" x14ac:dyDescent="0.25">
      <c r="B11" s="15" t="s">
        <v>20</v>
      </c>
      <c r="C11" s="35">
        <v>39213384</v>
      </c>
      <c r="D11" s="35">
        <v>83603435</v>
      </c>
      <c r="E11" s="35">
        <v>49081168.219999999</v>
      </c>
      <c r="F11" s="27">
        <f t="shared" si="0"/>
        <v>0.58707119175186995</v>
      </c>
    </row>
    <row r="12" spans="2:6" x14ac:dyDescent="0.25">
      <c r="B12" s="15" t="s">
        <v>21</v>
      </c>
      <c r="C12" s="35">
        <v>25187966</v>
      </c>
      <c r="D12" s="35">
        <v>45876482</v>
      </c>
      <c r="E12" s="35">
        <v>26471365.479999997</v>
      </c>
      <c r="F12" s="27">
        <f t="shared" si="0"/>
        <v>0.57701384949264412</v>
      </c>
    </row>
    <row r="13" spans="2:6" x14ac:dyDescent="0.25">
      <c r="B13" s="15" t="s">
        <v>22</v>
      </c>
      <c r="C13" s="35">
        <v>2776134</v>
      </c>
      <c r="D13" s="35">
        <v>6773798</v>
      </c>
      <c r="E13" s="35">
        <v>2798646.459999999</v>
      </c>
      <c r="F13" s="27">
        <f t="shared" si="0"/>
        <v>0.41315764951951611</v>
      </c>
    </row>
    <row r="14" spans="2:6" x14ac:dyDescent="0.25">
      <c r="B14" s="15" t="s">
        <v>23</v>
      </c>
      <c r="C14" s="35">
        <v>147266477</v>
      </c>
      <c r="D14" s="35">
        <v>170156369</v>
      </c>
      <c r="E14" s="35">
        <v>96985933.709999993</v>
      </c>
      <c r="F14" s="27">
        <f t="shared" si="0"/>
        <v>0.56998121363297305</v>
      </c>
    </row>
    <row r="15" spans="2:6" x14ac:dyDescent="0.25">
      <c r="B15" s="15" t="s">
        <v>24</v>
      </c>
      <c r="C15" s="35">
        <v>21388099</v>
      </c>
      <c r="D15" s="35">
        <v>26403556</v>
      </c>
      <c r="E15" s="35">
        <v>14830690.549999999</v>
      </c>
      <c r="F15" s="27">
        <f t="shared" si="0"/>
        <v>0.5616929231047515</v>
      </c>
    </row>
    <row r="16" spans="2:6" x14ac:dyDescent="0.25">
      <c r="B16" s="15" t="s">
        <v>25</v>
      </c>
      <c r="C16" s="35">
        <v>17259058</v>
      </c>
      <c r="D16" s="35">
        <v>30676056</v>
      </c>
      <c r="E16" s="35">
        <v>14992227.429999998</v>
      </c>
      <c r="F16" s="27">
        <f t="shared" si="0"/>
        <v>0.48872734584915339</v>
      </c>
    </row>
    <row r="17" spans="2:6" x14ac:dyDescent="0.25">
      <c r="B17" s="15" t="s">
        <v>26</v>
      </c>
      <c r="C17" s="35">
        <v>1681576870</v>
      </c>
      <c r="D17" s="35">
        <v>944517673</v>
      </c>
      <c r="E17" s="35">
        <v>418969264.30000013</v>
      </c>
      <c r="F17" s="27">
        <f t="shared" si="0"/>
        <v>0.44358012166067762</v>
      </c>
    </row>
    <row r="18" spans="2:6" x14ac:dyDescent="0.25">
      <c r="B18" s="15" t="s">
        <v>27</v>
      </c>
      <c r="C18" s="35">
        <v>784265958</v>
      </c>
      <c r="D18" s="35">
        <v>666796387</v>
      </c>
      <c r="E18" s="35">
        <v>375625524.68999988</v>
      </c>
      <c r="F18" s="27">
        <f t="shared" si="0"/>
        <v>0.56332867425989797</v>
      </c>
    </row>
    <row r="19" spans="2:6" x14ac:dyDescent="0.25">
      <c r="B19" s="2" t="s">
        <v>1</v>
      </c>
      <c r="C19" s="33">
        <f>SUM(C20:C21)</f>
        <v>181134837</v>
      </c>
      <c r="D19" s="33">
        <f>SUM(D20:D21)</f>
        <v>182101338</v>
      </c>
      <c r="E19" s="33">
        <f>SUM(E20:E21)</f>
        <v>99531983.590000004</v>
      </c>
      <c r="F19" s="42">
        <f t="shared" si="0"/>
        <v>0.54657469672188796</v>
      </c>
    </row>
    <row r="20" spans="2:6" x14ac:dyDescent="0.25">
      <c r="B20" s="15" t="s">
        <v>26</v>
      </c>
      <c r="C20" s="35">
        <v>6547549</v>
      </c>
      <c r="D20" s="35">
        <v>2117174</v>
      </c>
      <c r="E20" s="35">
        <v>521232.84</v>
      </c>
      <c r="F20" s="27">
        <f t="shared" si="0"/>
        <v>0.24619272671967446</v>
      </c>
    </row>
    <row r="21" spans="2:6" x14ac:dyDescent="0.25">
      <c r="B21" s="15" t="s">
        <v>27</v>
      </c>
      <c r="C21" s="35">
        <v>174587288</v>
      </c>
      <c r="D21" s="35">
        <v>179984164</v>
      </c>
      <c r="E21" s="35">
        <v>99010750.75</v>
      </c>
      <c r="F21" s="27">
        <f t="shared" si="0"/>
        <v>0.55010812367914763</v>
      </c>
    </row>
    <row r="22" spans="2:6" x14ac:dyDescent="0.25">
      <c r="B22" s="2" t="s">
        <v>2</v>
      </c>
      <c r="C22" s="33">
        <f>SUM(C23:C34)</f>
        <v>2619996950</v>
      </c>
      <c r="D22" s="33">
        <f t="shared" ref="D22:E22" si="1">SUM(D23:D34)</f>
        <v>2219960288</v>
      </c>
      <c r="E22" s="33">
        <f t="shared" si="1"/>
        <v>760044476.63000035</v>
      </c>
      <c r="F22" s="42">
        <f t="shared" si="0"/>
        <v>0.34236850124681167</v>
      </c>
    </row>
    <row r="23" spans="2:6" x14ac:dyDescent="0.25">
      <c r="B23" s="13" t="s">
        <v>16</v>
      </c>
      <c r="C23" s="34">
        <v>352358658</v>
      </c>
      <c r="D23" s="34">
        <v>283434591</v>
      </c>
      <c r="E23" s="34">
        <v>81615160.38000004</v>
      </c>
      <c r="F23" s="46">
        <f t="shared" si="0"/>
        <v>0.28795059943830231</v>
      </c>
    </row>
    <row r="24" spans="2:6" x14ac:dyDescent="0.25">
      <c r="B24" s="15" t="s">
        <v>17</v>
      </c>
      <c r="C24" s="35">
        <v>140453399</v>
      </c>
      <c r="D24" s="35">
        <v>120150189</v>
      </c>
      <c r="E24" s="35">
        <v>62617197.290000021</v>
      </c>
      <c r="F24" s="27">
        <f t="shared" si="0"/>
        <v>0.5211577094564539</v>
      </c>
    </row>
    <row r="25" spans="2:6" x14ac:dyDescent="0.25">
      <c r="B25" s="15" t="s">
        <v>18</v>
      </c>
      <c r="C25" s="35">
        <v>184998409</v>
      </c>
      <c r="D25" s="35">
        <v>312310204</v>
      </c>
      <c r="E25" s="35">
        <v>49224505.449999988</v>
      </c>
      <c r="F25" s="27">
        <f t="shared" si="0"/>
        <v>0.1576141439490078</v>
      </c>
    </row>
    <row r="26" spans="2:6" x14ac:dyDescent="0.25">
      <c r="B26" s="15" t="s">
        <v>19</v>
      </c>
      <c r="C26" s="35">
        <v>116144087</v>
      </c>
      <c r="D26" s="35">
        <v>88084939</v>
      </c>
      <c r="E26" s="35">
        <v>14689629.810000006</v>
      </c>
      <c r="F26" s="27">
        <f t="shared" si="0"/>
        <v>0.16676664565777818</v>
      </c>
    </row>
    <row r="27" spans="2:6" x14ac:dyDescent="0.25">
      <c r="B27" s="15" t="s">
        <v>20</v>
      </c>
      <c r="C27" s="35">
        <v>63467827</v>
      </c>
      <c r="D27" s="35">
        <v>51308070</v>
      </c>
      <c r="E27" s="35">
        <v>14974596.110000009</v>
      </c>
      <c r="F27" s="27">
        <f t="shared" si="0"/>
        <v>0.29185654634836211</v>
      </c>
    </row>
    <row r="28" spans="2:6" x14ac:dyDescent="0.25">
      <c r="B28" s="15" t="s">
        <v>21</v>
      </c>
      <c r="C28" s="35">
        <v>187210176</v>
      </c>
      <c r="D28" s="35">
        <v>154356538</v>
      </c>
      <c r="E28" s="35">
        <v>14031556.200000007</v>
      </c>
      <c r="F28" s="27">
        <f t="shared" si="0"/>
        <v>9.0903543068580658E-2</v>
      </c>
    </row>
    <row r="29" spans="2:6" x14ac:dyDescent="0.25">
      <c r="B29" s="15" t="s">
        <v>22</v>
      </c>
      <c r="C29" s="35">
        <v>25797733</v>
      </c>
      <c r="D29" s="35">
        <v>28295542</v>
      </c>
      <c r="E29" s="35">
        <v>10650173.630000003</v>
      </c>
      <c r="F29" s="27">
        <f t="shared" si="0"/>
        <v>0.37639051515606248</v>
      </c>
    </row>
    <row r="30" spans="2:6" x14ac:dyDescent="0.25">
      <c r="B30" s="15" t="s">
        <v>23</v>
      </c>
      <c r="C30" s="35">
        <v>55569726</v>
      </c>
      <c r="D30" s="35">
        <v>71672399</v>
      </c>
      <c r="E30" s="35">
        <v>28761419.909999996</v>
      </c>
      <c r="F30" s="27">
        <f t="shared" si="0"/>
        <v>0.40129004067521162</v>
      </c>
    </row>
    <row r="31" spans="2:6" x14ac:dyDescent="0.25">
      <c r="B31" s="15" t="s">
        <v>24</v>
      </c>
      <c r="C31" s="35">
        <v>16421287</v>
      </c>
      <c r="D31" s="35">
        <v>16454120</v>
      </c>
      <c r="E31" s="35">
        <v>8855403.4700000007</v>
      </c>
      <c r="F31" s="27">
        <f t="shared" si="0"/>
        <v>0.53818760711602931</v>
      </c>
    </row>
    <row r="32" spans="2:6" x14ac:dyDescent="0.25">
      <c r="B32" s="15" t="s">
        <v>25</v>
      </c>
      <c r="C32" s="35">
        <v>59201092</v>
      </c>
      <c r="D32" s="35">
        <v>50695895</v>
      </c>
      <c r="E32" s="35">
        <v>12884642.990000008</v>
      </c>
      <c r="F32" s="27">
        <f t="shared" si="0"/>
        <v>0.25415554829439363</v>
      </c>
    </row>
    <row r="33" spans="2:6" x14ac:dyDescent="0.25">
      <c r="B33" s="15" t="s">
        <v>26</v>
      </c>
      <c r="C33" s="35">
        <v>347384897</v>
      </c>
      <c r="D33" s="35">
        <v>413470708</v>
      </c>
      <c r="E33" s="35">
        <v>198686732.90000018</v>
      </c>
      <c r="F33" s="27">
        <f t="shared" si="0"/>
        <v>0.48053399927909812</v>
      </c>
    </row>
    <row r="34" spans="2:6" x14ac:dyDescent="0.25">
      <c r="B34" s="16" t="s">
        <v>27</v>
      </c>
      <c r="C34" s="36">
        <v>1070989659</v>
      </c>
      <c r="D34" s="36">
        <v>629727093</v>
      </c>
      <c r="E34" s="36">
        <v>263053458.49000004</v>
      </c>
      <c r="F34" s="47">
        <f t="shared" si="0"/>
        <v>0.41772612519626823</v>
      </c>
    </row>
    <row r="35" spans="2:6" x14ac:dyDescent="0.25">
      <c r="B35" s="2" t="s">
        <v>3</v>
      </c>
      <c r="C35" s="33">
        <f>SUM(C36:C40)</f>
        <v>668364185</v>
      </c>
      <c r="D35" s="33">
        <f t="shared" ref="D35:E35" si="2">SUM(D36:D40)</f>
        <v>65883678</v>
      </c>
      <c r="E35" s="33">
        <f t="shared" si="2"/>
        <v>23491122</v>
      </c>
      <c r="F35" s="42">
        <f t="shared" si="0"/>
        <v>0.35655450201186401</v>
      </c>
    </row>
    <row r="36" spans="2:6" x14ac:dyDescent="0.25">
      <c r="B36" s="15" t="s">
        <v>19</v>
      </c>
      <c r="C36" s="35">
        <v>11471763</v>
      </c>
      <c r="D36" s="35">
        <v>0</v>
      </c>
      <c r="E36" s="35">
        <v>0</v>
      </c>
      <c r="F36" s="27" t="str">
        <f t="shared" si="0"/>
        <v>%</v>
      </c>
    </row>
    <row r="37" spans="2:6" x14ac:dyDescent="0.25">
      <c r="B37" s="15" t="s">
        <v>20</v>
      </c>
      <c r="C37" s="35">
        <v>15000000</v>
      </c>
      <c r="D37" s="35">
        <v>0</v>
      </c>
      <c r="E37" s="35">
        <v>0</v>
      </c>
      <c r="F37" s="27" t="str">
        <f t="shared" si="0"/>
        <v>%</v>
      </c>
    </row>
    <row r="38" spans="2:6" x14ac:dyDescent="0.25">
      <c r="B38" s="15" t="s">
        <v>21</v>
      </c>
      <c r="C38" s="35">
        <v>25000000</v>
      </c>
      <c r="D38" s="35">
        <v>0</v>
      </c>
      <c r="E38" s="35">
        <v>0</v>
      </c>
      <c r="F38" s="27" t="str">
        <f t="shared" si="0"/>
        <v>%</v>
      </c>
    </row>
    <row r="39" spans="2:6" x14ac:dyDescent="0.25">
      <c r="B39" s="15" t="s">
        <v>25</v>
      </c>
      <c r="C39" s="35">
        <v>10000000</v>
      </c>
      <c r="D39" s="35">
        <v>0</v>
      </c>
      <c r="E39" s="35">
        <v>0</v>
      </c>
      <c r="F39" s="27" t="str">
        <f t="shared" si="0"/>
        <v>%</v>
      </c>
    </row>
    <row r="40" spans="2:6" x14ac:dyDescent="0.25">
      <c r="B40" s="15" t="s">
        <v>26</v>
      </c>
      <c r="C40" s="35">
        <v>606892422</v>
      </c>
      <c r="D40" s="35">
        <v>65883678</v>
      </c>
      <c r="E40" s="35">
        <v>23491122</v>
      </c>
      <c r="F40" s="27">
        <f t="shared" si="0"/>
        <v>0.35655450201186401</v>
      </c>
    </row>
    <row r="41" spans="2:6" x14ac:dyDescent="0.25">
      <c r="B41" s="2" t="s">
        <v>4</v>
      </c>
      <c r="C41" s="33">
        <f>+SUM(C42:C48)</f>
        <v>54106220</v>
      </c>
      <c r="D41" s="33">
        <f t="shared" ref="D41:E41" si="3">+SUM(D42:D48)</f>
        <v>74622164</v>
      </c>
      <c r="E41" s="33">
        <f t="shared" si="3"/>
        <v>53814125.200000003</v>
      </c>
      <c r="F41" s="42">
        <f t="shared" si="0"/>
        <v>0.72115471215763727</v>
      </c>
    </row>
    <row r="42" spans="2:6" x14ac:dyDescent="0.25">
      <c r="B42" s="13" t="s">
        <v>16</v>
      </c>
      <c r="C42" s="34">
        <v>15836813</v>
      </c>
      <c r="D42" s="34">
        <v>25850313</v>
      </c>
      <c r="E42" s="34">
        <v>20541325</v>
      </c>
      <c r="F42" s="46">
        <f t="shared" si="0"/>
        <v>0.79462577493742537</v>
      </c>
    </row>
    <row r="43" spans="2:6" x14ac:dyDescent="0.25">
      <c r="B43" s="15" t="s">
        <v>17</v>
      </c>
      <c r="C43" s="35">
        <v>115000</v>
      </c>
      <c r="D43" s="35">
        <v>4405000</v>
      </c>
      <c r="E43" s="35">
        <v>2978233.64</v>
      </c>
      <c r="F43" s="27">
        <f t="shared" si="0"/>
        <v>0.67610298297389337</v>
      </c>
    </row>
    <row r="44" spans="2:6" x14ac:dyDescent="0.25">
      <c r="B44" s="15" t="s">
        <v>18</v>
      </c>
      <c r="C44" s="35">
        <v>0</v>
      </c>
      <c r="D44" s="35">
        <v>1847414</v>
      </c>
      <c r="E44" s="35">
        <v>936845</v>
      </c>
      <c r="F44" s="27">
        <f t="shared" si="0"/>
        <v>0.50711156243267619</v>
      </c>
    </row>
    <row r="45" spans="2:6" x14ac:dyDescent="0.25">
      <c r="B45" s="15" t="s">
        <v>19</v>
      </c>
      <c r="C45" s="35">
        <v>0</v>
      </c>
      <c r="D45" s="35">
        <v>2581679</v>
      </c>
      <c r="E45" s="35">
        <v>1234762</v>
      </c>
      <c r="F45" s="27">
        <f t="shared" si="0"/>
        <v>0.47827867058607981</v>
      </c>
    </row>
    <row r="46" spans="2:6" x14ac:dyDescent="0.25">
      <c r="B46" s="15" t="s">
        <v>21</v>
      </c>
      <c r="C46" s="35">
        <v>0</v>
      </c>
      <c r="D46" s="35">
        <v>2095000</v>
      </c>
      <c r="E46" s="35">
        <v>1932278</v>
      </c>
      <c r="F46" s="27">
        <f t="shared" si="0"/>
        <v>0.92232840095465396</v>
      </c>
    </row>
    <row r="47" spans="2:6" x14ac:dyDescent="0.25">
      <c r="B47" s="15" t="s">
        <v>26</v>
      </c>
      <c r="C47" s="35">
        <v>28569220</v>
      </c>
      <c r="D47" s="35">
        <v>6870783</v>
      </c>
      <c r="E47" s="35">
        <v>4449645.84</v>
      </c>
      <c r="F47" s="27">
        <f t="shared" si="0"/>
        <v>0.6476184504735486</v>
      </c>
    </row>
    <row r="48" spans="2:6" x14ac:dyDescent="0.25">
      <c r="B48" s="15" t="s">
        <v>27</v>
      </c>
      <c r="C48" s="35">
        <v>9585187</v>
      </c>
      <c r="D48" s="35">
        <v>30971975</v>
      </c>
      <c r="E48" s="35">
        <v>21741035.719999999</v>
      </c>
      <c r="F48" s="27">
        <f t="shared" si="0"/>
        <v>0.70195832587363249</v>
      </c>
    </row>
    <row r="49" spans="2:6" x14ac:dyDescent="0.25">
      <c r="B49" s="2" t="s">
        <v>5</v>
      </c>
      <c r="C49" s="33">
        <f>+SUM(C50:C61)</f>
        <v>258099871</v>
      </c>
      <c r="D49" s="33">
        <f t="shared" ref="D49:E49" si="4">+SUM(D50:D61)</f>
        <v>352718190</v>
      </c>
      <c r="E49" s="33">
        <f t="shared" si="4"/>
        <v>133496011.64000002</v>
      </c>
      <c r="F49" s="42">
        <f t="shared" si="0"/>
        <v>0.37847782004097952</v>
      </c>
    </row>
    <row r="50" spans="2:6" x14ac:dyDescent="0.25">
      <c r="B50" s="13" t="s">
        <v>16</v>
      </c>
      <c r="C50" s="34">
        <v>25060000</v>
      </c>
      <c r="D50" s="34">
        <v>25195659</v>
      </c>
      <c r="E50" s="34">
        <v>1399982.41</v>
      </c>
      <c r="F50" s="46">
        <f t="shared" si="0"/>
        <v>5.5564429174089075E-2</v>
      </c>
    </row>
    <row r="51" spans="2:6" x14ac:dyDescent="0.25">
      <c r="B51" s="15" t="s">
        <v>17</v>
      </c>
      <c r="C51" s="35">
        <v>88341387</v>
      </c>
      <c r="D51" s="35">
        <v>93164431</v>
      </c>
      <c r="E51" s="35">
        <v>26030591.649999995</v>
      </c>
      <c r="F51" s="27">
        <f t="shared" si="0"/>
        <v>0.27940482618307405</v>
      </c>
    </row>
    <row r="52" spans="2:6" x14ac:dyDescent="0.25">
      <c r="B52" s="15" t="s">
        <v>18</v>
      </c>
      <c r="C52" s="35">
        <v>25640000</v>
      </c>
      <c r="D52" s="35">
        <v>35661311</v>
      </c>
      <c r="E52" s="35">
        <v>1971598.26</v>
      </c>
      <c r="F52" s="27">
        <f t="shared" si="0"/>
        <v>5.5286757685380661E-2</v>
      </c>
    </row>
    <row r="53" spans="2:6" x14ac:dyDescent="0.25">
      <c r="B53" s="15" t="s">
        <v>19</v>
      </c>
      <c r="C53" s="35">
        <v>13528237</v>
      </c>
      <c r="D53" s="35">
        <v>13979435</v>
      </c>
      <c r="E53" s="35">
        <v>377941.05</v>
      </c>
      <c r="F53" s="27">
        <f t="shared" si="0"/>
        <v>2.7035502507790909E-2</v>
      </c>
    </row>
    <row r="54" spans="2:6" x14ac:dyDescent="0.25">
      <c r="B54" s="15" t="s">
        <v>20</v>
      </c>
      <c r="C54" s="35">
        <v>0</v>
      </c>
      <c r="D54" s="35">
        <v>1254161</v>
      </c>
      <c r="E54" s="35">
        <v>383465</v>
      </c>
      <c r="F54" s="27">
        <f t="shared" si="0"/>
        <v>0.30575420540106096</v>
      </c>
    </row>
    <row r="55" spans="2:6" x14ac:dyDescent="0.25">
      <c r="B55" s="15" t="s">
        <v>21</v>
      </c>
      <c r="C55" s="35">
        <v>146416</v>
      </c>
      <c r="D55" s="35">
        <v>14547919</v>
      </c>
      <c r="E55" s="35">
        <v>1008436.86</v>
      </c>
      <c r="F55" s="27">
        <f t="shared" si="0"/>
        <v>6.9318289440572223E-2</v>
      </c>
    </row>
    <row r="56" spans="2:6" x14ac:dyDescent="0.25">
      <c r="B56" s="15" t="s">
        <v>22</v>
      </c>
      <c r="C56" s="35">
        <v>0</v>
      </c>
      <c r="D56" s="35">
        <v>1628184</v>
      </c>
      <c r="E56" s="35">
        <v>1356413.84</v>
      </c>
      <c r="F56" s="27">
        <f t="shared" si="0"/>
        <v>0.83308387749787494</v>
      </c>
    </row>
    <row r="57" spans="2:6" x14ac:dyDescent="0.25">
      <c r="B57" s="15" t="s">
        <v>23</v>
      </c>
      <c r="C57" s="35">
        <v>0</v>
      </c>
      <c r="D57" s="35">
        <v>649198</v>
      </c>
      <c r="E57" s="35">
        <v>112468.97</v>
      </c>
      <c r="F57" s="27">
        <f t="shared" si="0"/>
        <v>0.17324293975027649</v>
      </c>
    </row>
    <row r="58" spans="2:6" x14ac:dyDescent="0.25">
      <c r="B58" s="15" t="s">
        <v>24</v>
      </c>
      <c r="C58" s="35">
        <v>0</v>
      </c>
      <c r="D58" s="35">
        <v>144257</v>
      </c>
      <c r="E58" s="35">
        <v>43507.29</v>
      </c>
      <c r="F58" s="27">
        <f t="shared" si="0"/>
        <v>0.30159569379648821</v>
      </c>
    </row>
    <row r="59" spans="2:6" x14ac:dyDescent="0.25">
      <c r="B59" s="15" t="s">
        <v>25</v>
      </c>
      <c r="C59" s="35">
        <v>0</v>
      </c>
      <c r="D59" s="35">
        <v>909684</v>
      </c>
      <c r="E59" s="35">
        <v>57912.759999999995</v>
      </c>
      <c r="F59" s="27">
        <f t="shared" si="0"/>
        <v>6.3662502583314642E-2</v>
      </c>
    </row>
    <row r="60" spans="2:6" x14ac:dyDescent="0.25">
      <c r="B60" s="15" t="s">
        <v>26</v>
      </c>
      <c r="C60" s="35">
        <v>18932075</v>
      </c>
      <c r="D60" s="35">
        <v>10121901</v>
      </c>
      <c r="E60" s="35">
        <v>5681621.2000000002</v>
      </c>
      <c r="F60" s="27">
        <f t="shared" si="0"/>
        <v>0.56131957820966638</v>
      </c>
    </row>
    <row r="61" spans="2:6" x14ac:dyDescent="0.25">
      <c r="B61" s="15" t="s">
        <v>27</v>
      </c>
      <c r="C61" s="35">
        <v>86451756</v>
      </c>
      <c r="D61" s="35">
        <v>155462050</v>
      </c>
      <c r="E61" s="35">
        <v>95072072.350000009</v>
      </c>
      <c r="F61" s="27">
        <f t="shared" si="0"/>
        <v>0.61154521215949498</v>
      </c>
    </row>
    <row r="62" spans="2:6" x14ac:dyDescent="0.25">
      <c r="B62" s="4" t="s">
        <v>8</v>
      </c>
      <c r="C62" s="38">
        <f>+C49+C41+C35+C22+C19+C6</f>
        <v>6882759347</v>
      </c>
      <c r="D62" s="38">
        <f>+D49+D41+D35+D22+D19+D6</f>
        <v>5404083104</v>
      </c>
      <c r="E62" s="38">
        <f>+E49+E41+E35+E22+E19+E6</f>
        <v>2374747679.9800005</v>
      </c>
      <c r="F62" s="45">
        <f t="shared" si="0"/>
        <v>0.43943581811727828</v>
      </c>
    </row>
    <row r="63" spans="2:6" x14ac:dyDescent="0.25">
      <c r="B63" s="51" t="s">
        <v>33</v>
      </c>
      <c r="C63" s="11"/>
      <c r="D63" s="11"/>
      <c r="E63" s="11"/>
    </row>
  </sheetData>
  <mergeCells count="1">
    <mergeCell ref="B2:F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43"/>
  <sheetViews>
    <sheetView showGridLines="0" zoomScaleNormal="100" workbookViewId="0">
      <selection activeCell="E5" sqref="E5"/>
    </sheetView>
  </sheetViews>
  <sheetFormatPr baseColWidth="10" defaultRowHeight="15" x14ac:dyDescent="0.25"/>
  <cols>
    <col min="2" max="2" width="108" bestFit="1" customWidth="1"/>
    <col min="3" max="4" width="12.28515625" bestFit="1" customWidth="1"/>
    <col min="5" max="5" width="12.42578125" customWidth="1"/>
  </cols>
  <sheetData>
    <row r="2" spans="2:6" ht="52.5" customHeight="1" x14ac:dyDescent="0.25">
      <c r="B2" s="52" t="s">
        <v>30</v>
      </c>
      <c r="C2" s="52"/>
      <c r="D2" s="52"/>
      <c r="E2" s="52"/>
      <c r="F2" s="52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36</v>
      </c>
      <c r="F5" s="12" t="s">
        <v>10</v>
      </c>
    </row>
    <row r="6" spans="2:6" x14ac:dyDescent="0.25">
      <c r="B6" s="2" t="s">
        <v>0</v>
      </c>
      <c r="C6" s="33">
        <f>SUM(C7:C17)</f>
        <v>1859589</v>
      </c>
      <c r="D6" s="33">
        <f t="shared" ref="D6:E6" si="0">SUM(D7:D17)</f>
        <v>2356647</v>
      </c>
      <c r="E6" s="33">
        <f t="shared" si="0"/>
        <v>418748</v>
      </c>
      <c r="F6" s="42">
        <f t="shared" ref="F6:F42" si="1">IF(E6=0,"%",E6/D6)</f>
        <v>0.17768804577011321</v>
      </c>
    </row>
    <row r="7" spans="2:6" x14ac:dyDescent="0.25">
      <c r="B7" s="15" t="s">
        <v>16</v>
      </c>
      <c r="C7" s="35">
        <v>0</v>
      </c>
      <c r="D7" s="35">
        <v>147988</v>
      </c>
      <c r="E7" s="35">
        <v>0</v>
      </c>
      <c r="F7" s="48" t="str">
        <f t="shared" si="1"/>
        <v>%</v>
      </c>
    </row>
    <row r="8" spans="2:6" x14ac:dyDescent="0.25">
      <c r="B8" s="15" t="s">
        <v>17</v>
      </c>
      <c r="C8" s="35">
        <v>212597</v>
      </c>
      <c r="D8" s="35">
        <v>397466</v>
      </c>
      <c r="E8" s="35">
        <v>30396</v>
      </c>
      <c r="F8" s="48">
        <f t="shared" si="1"/>
        <v>7.6474465740465847E-2</v>
      </c>
    </row>
    <row r="9" spans="2:6" x14ac:dyDescent="0.25">
      <c r="B9" s="15" t="s">
        <v>18</v>
      </c>
      <c r="C9" s="35">
        <v>0</v>
      </c>
      <c r="D9" s="35">
        <v>54479</v>
      </c>
      <c r="E9" s="35">
        <v>0</v>
      </c>
      <c r="F9" s="48" t="str">
        <f t="shared" si="1"/>
        <v>%</v>
      </c>
    </row>
    <row r="10" spans="2:6" x14ac:dyDescent="0.25">
      <c r="B10" s="15" t="s">
        <v>19</v>
      </c>
      <c r="C10" s="35">
        <v>0</v>
      </c>
      <c r="D10" s="35">
        <v>9353</v>
      </c>
      <c r="E10" s="35">
        <v>0</v>
      </c>
      <c r="F10" s="48" t="str">
        <f t="shared" si="1"/>
        <v>%</v>
      </c>
    </row>
    <row r="11" spans="2:6" x14ac:dyDescent="0.25">
      <c r="B11" s="15" t="s">
        <v>20</v>
      </c>
      <c r="C11" s="35">
        <v>0</v>
      </c>
      <c r="D11" s="35">
        <v>21292</v>
      </c>
      <c r="E11" s="35">
        <v>0</v>
      </c>
      <c r="F11" s="48" t="str">
        <f t="shared" si="1"/>
        <v>%</v>
      </c>
    </row>
    <row r="12" spans="2:6" x14ac:dyDescent="0.25">
      <c r="B12" s="15" t="s">
        <v>21</v>
      </c>
      <c r="C12" s="35">
        <v>0</v>
      </c>
      <c r="D12" s="35">
        <v>9628</v>
      </c>
      <c r="E12" s="35">
        <v>0</v>
      </c>
      <c r="F12" s="48" t="str">
        <f t="shared" si="1"/>
        <v>%</v>
      </c>
    </row>
    <row r="13" spans="2:6" x14ac:dyDescent="0.25">
      <c r="B13" s="15" t="s">
        <v>23</v>
      </c>
      <c r="C13" s="35">
        <v>650000</v>
      </c>
      <c r="D13" s="35">
        <v>650000</v>
      </c>
      <c r="E13" s="35">
        <v>282618</v>
      </c>
      <c r="F13" s="48">
        <f t="shared" si="1"/>
        <v>0.43479692307692308</v>
      </c>
    </row>
    <row r="14" spans="2:6" x14ac:dyDescent="0.25">
      <c r="B14" s="15" t="s">
        <v>24</v>
      </c>
      <c r="C14" s="35">
        <v>0</v>
      </c>
      <c r="D14" s="35">
        <v>3724</v>
      </c>
      <c r="E14" s="35">
        <v>0</v>
      </c>
      <c r="F14" s="48" t="str">
        <f t="shared" si="1"/>
        <v>%</v>
      </c>
    </row>
    <row r="15" spans="2:6" x14ac:dyDescent="0.25">
      <c r="B15" s="15" t="s">
        <v>25</v>
      </c>
      <c r="C15" s="35">
        <v>0</v>
      </c>
      <c r="D15" s="35">
        <v>6313</v>
      </c>
      <c r="E15" s="35">
        <v>0</v>
      </c>
      <c r="F15" s="48" t="str">
        <f t="shared" si="1"/>
        <v>%</v>
      </c>
    </row>
    <row r="16" spans="2:6" x14ac:dyDescent="0.25">
      <c r="B16" s="15" t="s">
        <v>26</v>
      </c>
      <c r="C16" s="35">
        <v>0</v>
      </c>
      <c r="D16" s="35">
        <v>31567</v>
      </c>
      <c r="E16" s="35">
        <v>0</v>
      </c>
      <c r="F16" s="48" t="str">
        <f t="shared" si="1"/>
        <v>%</v>
      </c>
    </row>
    <row r="17" spans="2:6" x14ac:dyDescent="0.25">
      <c r="B17" s="15" t="s">
        <v>27</v>
      </c>
      <c r="C17" s="35">
        <v>996992</v>
      </c>
      <c r="D17" s="35">
        <v>1024837</v>
      </c>
      <c r="E17" s="35">
        <v>105734</v>
      </c>
      <c r="F17" s="48">
        <f t="shared" si="1"/>
        <v>0.10317152874066803</v>
      </c>
    </row>
    <row r="18" spans="2:6" x14ac:dyDescent="0.25">
      <c r="B18" s="2" t="s">
        <v>1</v>
      </c>
      <c r="C18" s="33">
        <f>SUM(C19:C19)</f>
        <v>867000</v>
      </c>
      <c r="D18" s="33">
        <f>SUM(D19:D19)</f>
        <v>867000</v>
      </c>
      <c r="E18" s="33">
        <f>SUM(E19:E19)</f>
        <v>0</v>
      </c>
      <c r="F18" s="42" t="str">
        <f t="shared" si="1"/>
        <v>%</v>
      </c>
    </row>
    <row r="19" spans="2:6" x14ac:dyDescent="0.25">
      <c r="B19" s="25" t="s">
        <v>27</v>
      </c>
      <c r="C19" s="34">
        <v>867000</v>
      </c>
      <c r="D19" s="34">
        <v>867000</v>
      </c>
      <c r="E19" s="34">
        <v>0</v>
      </c>
      <c r="F19" s="28" t="str">
        <f t="shared" si="1"/>
        <v>%</v>
      </c>
    </row>
    <row r="20" spans="2:6" x14ac:dyDescent="0.25">
      <c r="B20" s="2" t="s">
        <v>2</v>
      </c>
      <c r="C20" s="33">
        <f>+SUM(C21:C32)</f>
        <v>255916433</v>
      </c>
      <c r="D20" s="33">
        <f>+SUM(D21:D32)</f>
        <v>268734911</v>
      </c>
      <c r="E20" s="33">
        <f>+SUM(E21:E32)</f>
        <v>76275785.659999996</v>
      </c>
      <c r="F20" s="42">
        <f t="shared" si="1"/>
        <v>0.28383281270069149</v>
      </c>
    </row>
    <row r="21" spans="2:6" x14ac:dyDescent="0.25">
      <c r="B21" s="13" t="s">
        <v>16</v>
      </c>
      <c r="C21" s="34">
        <v>495238</v>
      </c>
      <c r="D21" s="34">
        <v>2947156</v>
      </c>
      <c r="E21" s="34">
        <v>1699333.69</v>
      </c>
      <c r="F21" s="28">
        <f t="shared" si="1"/>
        <v>0.57660120129372183</v>
      </c>
    </row>
    <row r="22" spans="2:6" x14ac:dyDescent="0.25">
      <c r="B22" s="15" t="s">
        <v>17</v>
      </c>
      <c r="C22" s="35">
        <v>5794291</v>
      </c>
      <c r="D22" s="35">
        <v>7167118</v>
      </c>
      <c r="E22" s="35">
        <v>1082613.6600000001</v>
      </c>
      <c r="F22" s="48">
        <f t="shared" si="1"/>
        <v>0.15105285834557211</v>
      </c>
    </row>
    <row r="23" spans="2:6" x14ac:dyDescent="0.25">
      <c r="B23" s="15" t="s">
        <v>18</v>
      </c>
      <c r="C23" s="35">
        <v>4893863</v>
      </c>
      <c r="D23" s="35">
        <v>6783943</v>
      </c>
      <c r="E23" s="35">
        <v>3159612.4</v>
      </c>
      <c r="F23" s="48">
        <f t="shared" si="1"/>
        <v>0.46574866563589934</v>
      </c>
    </row>
    <row r="24" spans="2:6" x14ac:dyDescent="0.25">
      <c r="B24" s="15" t="s">
        <v>19</v>
      </c>
      <c r="C24" s="35">
        <v>73046</v>
      </c>
      <c r="D24" s="35">
        <v>211627</v>
      </c>
      <c r="E24" s="35">
        <v>85116</v>
      </c>
      <c r="F24" s="48">
        <f t="shared" si="1"/>
        <v>0.40219820722308591</v>
      </c>
    </row>
    <row r="25" spans="2:6" x14ac:dyDescent="0.25">
      <c r="B25" s="15" t="s">
        <v>20</v>
      </c>
      <c r="C25" s="35">
        <v>936500</v>
      </c>
      <c r="D25" s="35">
        <v>1506413</v>
      </c>
      <c r="E25" s="35">
        <v>79165</v>
      </c>
      <c r="F25" s="48">
        <f t="shared" si="1"/>
        <v>5.2551989394674634E-2</v>
      </c>
    </row>
    <row r="26" spans="2:6" x14ac:dyDescent="0.25">
      <c r="B26" s="15" t="s">
        <v>21</v>
      </c>
      <c r="C26" s="35">
        <v>127610</v>
      </c>
      <c r="D26" s="35">
        <v>657960</v>
      </c>
      <c r="E26" s="35">
        <v>8349</v>
      </c>
      <c r="F26" s="48">
        <f t="shared" si="1"/>
        <v>1.2689221229254057E-2</v>
      </c>
    </row>
    <row r="27" spans="2:6" x14ac:dyDescent="0.25">
      <c r="B27" s="15" t="s">
        <v>22</v>
      </c>
      <c r="C27" s="35">
        <v>402081</v>
      </c>
      <c r="D27" s="35">
        <v>578486</v>
      </c>
      <c r="E27" s="35">
        <v>6000</v>
      </c>
      <c r="F27" s="48">
        <f t="shared" si="1"/>
        <v>1.0371901826491912E-2</v>
      </c>
    </row>
    <row r="28" spans="2:6" x14ac:dyDescent="0.25">
      <c r="B28" s="15" t="s">
        <v>23</v>
      </c>
      <c r="C28" s="35">
        <v>411623</v>
      </c>
      <c r="D28" s="35">
        <v>691192</v>
      </c>
      <c r="E28" s="35">
        <v>29324</v>
      </c>
      <c r="F28" s="48">
        <f t="shared" si="1"/>
        <v>4.2425259551615184E-2</v>
      </c>
    </row>
    <row r="29" spans="2:6" x14ac:dyDescent="0.25">
      <c r="B29" s="15" t="s">
        <v>24</v>
      </c>
      <c r="C29" s="35">
        <v>162022</v>
      </c>
      <c r="D29" s="35">
        <v>557064</v>
      </c>
      <c r="E29" s="35">
        <v>154200</v>
      </c>
      <c r="F29" s="48">
        <f t="shared" si="1"/>
        <v>0.2768084098056956</v>
      </c>
    </row>
    <row r="30" spans="2:6" x14ac:dyDescent="0.25">
      <c r="B30" s="15" t="s">
        <v>25</v>
      </c>
      <c r="C30" s="35">
        <v>168429</v>
      </c>
      <c r="D30" s="35">
        <v>512050</v>
      </c>
      <c r="E30" s="35">
        <v>69590</v>
      </c>
      <c r="F30" s="48">
        <f t="shared" si="1"/>
        <v>0.13590469680695244</v>
      </c>
    </row>
    <row r="31" spans="2:6" x14ac:dyDescent="0.25">
      <c r="B31" s="15" t="s">
        <v>26</v>
      </c>
      <c r="C31" s="35">
        <v>73402843</v>
      </c>
      <c r="D31" s="35">
        <v>99054218</v>
      </c>
      <c r="E31" s="35">
        <v>24968436.269999992</v>
      </c>
      <c r="F31" s="48">
        <f t="shared" si="1"/>
        <v>0.25206838006635912</v>
      </c>
    </row>
    <row r="32" spans="2:6" x14ac:dyDescent="0.25">
      <c r="B32" s="15" t="s">
        <v>27</v>
      </c>
      <c r="C32" s="35">
        <v>169048887</v>
      </c>
      <c r="D32" s="35">
        <v>148067684</v>
      </c>
      <c r="E32" s="35">
        <v>44934045.640000008</v>
      </c>
      <c r="F32" s="48">
        <f t="shared" si="1"/>
        <v>0.30346963244187714</v>
      </c>
    </row>
    <row r="33" spans="2:6" x14ac:dyDescent="0.25">
      <c r="B33" s="2" t="s">
        <v>4</v>
      </c>
      <c r="C33" s="33">
        <f>+SUM(C34:C35)</f>
        <v>3691587</v>
      </c>
      <c r="D33" s="33">
        <f>+SUM(D34:D35)</f>
        <v>3388156</v>
      </c>
      <c r="E33" s="33">
        <f>+SUM(E34:E35)</f>
        <v>972125.67</v>
      </c>
      <c r="F33" s="42">
        <f t="shared" si="1"/>
        <v>0.28691880480119569</v>
      </c>
    </row>
    <row r="34" spans="2:6" x14ac:dyDescent="0.25">
      <c r="B34" s="13" t="s">
        <v>26</v>
      </c>
      <c r="C34" s="34">
        <v>3350465</v>
      </c>
      <c r="D34" s="34">
        <v>2948354</v>
      </c>
      <c r="E34" s="34">
        <v>927350.57000000007</v>
      </c>
      <c r="F34" s="28">
        <f t="shared" si="1"/>
        <v>0.31453162340750129</v>
      </c>
    </row>
    <row r="35" spans="2:6" x14ac:dyDescent="0.25">
      <c r="B35" s="15" t="s">
        <v>27</v>
      </c>
      <c r="C35" s="35">
        <v>341122</v>
      </c>
      <c r="D35" s="35">
        <v>439802</v>
      </c>
      <c r="E35" s="35">
        <v>44775.1</v>
      </c>
      <c r="F35" s="48">
        <f t="shared" si="1"/>
        <v>0.10180740424099935</v>
      </c>
    </row>
    <row r="36" spans="2:6" x14ac:dyDescent="0.25">
      <c r="B36" s="2" t="s">
        <v>5</v>
      </c>
      <c r="C36" s="33">
        <f>+SUM(C37:C41)</f>
        <v>3043741</v>
      </c>
      <c r="D36" s="33">
        <f>+SUM(D37:D41)</f>
        <v>14058808</v>
      </c>
      <c r="E36" s="33">
        <f>+SUM(E37:E41)</f>
        <v>3452176.52</v>
      </c>
      <c r="F36" s="42">
        <f t="shared" si="1"/>
        <v>0.2455525760078664</v>
      </c>
    </row>
    <row r="37" spans="2:6" x14ac:dyDescent="0.25">
      <c r="B37" s="15" t="s">
        <v>16</v>
      </c>
      <c r="C37" s="35">
        <v>0</v>
      </c>
      <c r="D37" s="35">
        <v>17360</v>
      </c>
      <c r="E37" s="35">
        <v>7682.42</v>
      </c>
      <c r="F37" s="48">
        <f t="shared" si="1"/>
        <v>0.44253571428571431</v>
      </c>
    </row>
    <row r="38" spans="2:6" x14ac:dyDescent="0.25">
      <c r="B38" s="15" t="s">
        <v>17</v>
      </c>
      <c r="C38" s="35">
        <v>0</v>
      </c>
      <c r="D38" s="35">
        <v>6800</v>
      </c>
      <c r="E38" s="35">
        <v>0</v>
      </c>
      <c r="F38" s="48" t="str">
        <f t="shared" si="1"/>
        <v>%</v>
      </c>
    </row>
    <row r="39" spans="2:6" x14ac:dyDescent="0.25">
      <c r="B39" s="15" t="s">
        <v>23</v>
      </c>
      <c r="C39" s="35">
        <v>0</v>
      </c>
      <c r="D39" s="35">
        <v>55625</v>
      </c>
      <c r="E39" s="35">
        <v>55624.55</v>
      </c>
      <c r="F39" s="48">
        <f t="shared" si="1"/>
        <v>0.99999191011235955</v>
      </c>
    </row>
    <row r="40" spans="2:6" x14ac:dyDescent="0.25">
      <c r="B40" s="15" t="s">
        <v>26</v>
      </c>
      <c r="C40" s="35">
        <v>1047741</v>
      </c>
      <c r="D40" s="35">
        <v>4331933</v>
      </c>
      <c r="E40" s="35">
        <v>879914.10000000021</v>
      </c>
      <c r="F40" s="48">
        <f t="shared" si="1"/>
        <v>0.2031227398946383</v>
      </c>
    </row>
    <row r="41" spans="2:6" x14ac:dyDescent="0.25">
      <c r="B41" s="15" t="s">
        <v>27</v>
      </c>
      <c r="C41" s="35">
        <v>1996000</v>
      </c>
      <c r="D41" s="35">
        <v>9647090</v>
      </c>
      <c r="E41" s="35">
        <v>2508955.4499999997</v>
      </c>
      <c r="F41" s="48">
        <f t="shared" si="1"/>
        <v>0.26007380982244382</v>
      </c>
    </row>
    <row r="42" spans="2:6" x14ac:dyDescent="0.25">
      <c r="B42" s="4" t="s">
        <v>8</v>
      </c>
      <c r="C42" s="38">
        <f>+C36+C33+C20+C18+C6</f>
        <v>265378350</v>
      </c>
      <c r="D42" s="38">
        <f>+D36+D33+D20+D18+D6</f>
        <v>289405522</v>
      </c>
      <c r="E42" s="38">
        <f>+E36+E33+E20+E18+E6</f>
        <v>81118835.849999994</v>
      </c>
      <c r="F42" s="45">
        <f t="shared" si="1"/>
        <v>0.28029470650528915</v>
      </c>
    </row>
    <row r="43" spans="2:6" x14ac:dyDescent="0.25">
      <c r="B43" s="51" t="s">
        <v>33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showGridLines="0" zoomScaleNormal="100" workbookViewId="0">
      <selection activeCell="E5" sqref="E5"/>
    </sheetView>
  </sheetViews>
  <sheetFormatPr baseColWidth="10" defaultRowHeight="15" x14ac:dyDescent="0.25"/>
  <cols>
    <col min="2" max="2" width="82.28515625" bestFit="1" customWidth="1"/>
    <col min="5" max="5" width="12.42578125" customWidth="1"/>
  </cols>
  <sheetData>
    <row r="2" spans="2:6" ht="52.5" customHeight="1" x14ac:dyDescent="0.25">
      <c r="B2" s="52" t="s">
        <v>31</v>
      </c>
      <c r="C2" s="52"/>
      <c r="D2" s="52"/>
      <c r="E2" s="52"/>
      <c r="F2" s="52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36</v>
      </c>
      <c r="F5" s="12" t="s">
        <v>10</v>
      </c>
    </row>
    <row r="6" spans="2:6" x14ac:dyDescent="0.25">
      <c r="B6" s="2" t="s">
        <v>5</v>
      </c>
      <c r="C6" s="33">
        <f>+SUM(C10:C10)</f>
        <v>0</v>
      </c>
      <c r="D6" s="33">
        <f>+SUM(D10:D10)</f>
        <v>81318652</v>
      </c>
      <c r="E6" s="33">
        <f>+SUM(E10:E10)</f>
        <v>11887359.749999998</v>
      </c>
      <c r="F6" s="42">
        <f t="shared" ref="F6:F10" si="0">IF(E6=0,"%",E6/D6)</f>
        <v>0.14618244963037505</v>
      </c>
    </row>
    <row r="7" spans="2:6" x14ac:dyDescent="0.25">
      <c r="B7" s="13" t="s">
        <v>17</v>
      </c>
      <c r="C7" s="34">
        <v>0</v>
      </c>
      <c r="D7" s="34">
        <v>614702</v>
      </c>
      <c r="E7" s="34">
        <v>94000</v>
      </c>
      <c r="F7" s="28">
        <f t="shared" si="0"/>
        <v>0.15291962609524615</v>
      </c>
    </row>
    <row r="8" spans="2:6" x14ac:dyDescent="0.25">
      <c r="B8" s="15" t="s">
        <v>21</v>
      </c>
      <c r="C8" s="35">
        <v>0</v>
      </c>
      <c r="D8" s="35">
        <v>186495</v>
      </c>
      <c r="E8" s="35">
        <v>186495</v>
      </c>
      <c r="F8" s="48">
        <f t="shared" si="0"/>
        <v>1</v>
      </c>
    </row>
    <row r="9" spans="2:6" x14ac:dyDescent="0.25">
      <c r="B9" s="15" t="s">
        <v>23</v>
      </c>
      <c r="C9" s="35">
        <v>0</v>
      </c>
      <c r="D9" s="35">
        <v>161155</v>
      </c>
      <c r="E9" s="35">
        <v>161155</v>
      </c>
      <c r="F9" s="48">
        <f t="shared" si="0"/>
        <v>1</v>
      </c>
    </row>
    <row r="10" spans="2:6" x14ac:dyDescent="0.25">
      <c r="B10" s="16" t="s">
        <v>27</v>
      </c>
      <c r="C10" s="36">
        <v>0</v>
      </c>
      <c r="D10" s="36">
        <v>81318652</v>
      </c>
      <c r="E10" s="36">
        <v>11887359.749999998</v>
      </c>
      <c r="F10" s="50">
        <f t="shared" si="0"/>
        <v>0.14618244963037505</v>
      </c>
    </row>
    <row r="11" spans="2:6" x14ac:dyDescent="0.25">
      <c r="B11" s="51" t="s">
        <v>33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52" t="s">
        <v>15</v>
      </c>
      <c r="C2" s="52"/>
      <c r="D2" s="52"/>
      <c r="E2" s="52"/>
      <c r="F2" s="52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14</v>
      </c>
      <c r="F5" s="12" t="s">
        <v>10</v>
      </c>
    </row>
    <row r="6" spans="2:6" x14ac:dyDescent="0.25">
      <c r="B6" s="2" t="s">
        <v>5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5"/>
      <c r="C7" s="14"/>
      <c r="D7" s="14"/>
      <c r="E7" s="14"/>
      <c r="F7" s="21" t="e">
        <f>E7/D7</f>
        <v>#DIV/0!</v>
      </c>
    </row>
    <row r="8" spans="2:6" x14ac:dyDescent="0.25">
      <c r="B8" s="16"/>
      <c r="C8" s="17"/>
      <c r="D8" s="17"/>
      <c r="E8" s="17"/>
      <c r="F8" s="22" t="e">
        <f>E8/D8</f>
        <v>#DIV/0!</v>
      </c>
    </row>
    <row r="9" spans="2:6" x14ac:dyDescent="0.25">
      <c r="B9" s="4" t="s">
        <v>8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11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showGridLines="0" workbookViewId="0">
      <selection activeCell="E5" sqref="E5"/>
    </sheetView>
  </sheetViews>
  <sheetFormatPr baseColWidth="10" defaultRowHeight="15" x14ac:dyDescent="0.25"/>
  <cols>
    <col min="2" max="2" width="110.5703125" bestFit="1" customWidth="1"/>
    <col min="4" max="4" width="12.28515625" bestFit="1" customWidth="1"/>
    <col min="5" max="5" width="12.42578125" customWidth="1"/>
  </cols>
  <sheetData>
    <row r="2" spans="2:6" ht="60" customHeight="1" x14ac:dyDescent="0.25">
      <c r="B2" s="52" t="s">
        <v>32</v>
      </c>
      <c r="C2" s="52"/>
      <c r="D2" s="52"/>
      <c r="E2" s="52"/>
      <c r="F2" s="52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36</v>
      </c>
      <c r="F5" s="12" t="s">
        <v>10</v>
      </c>
    </row>
    <row r="6" spans="2:6" x14ac:dyDescent="0.25">
      <c r="B6" s="2" t="s">
        <v>34</v>
      </c>
      <c r="C6" s="33"/>
      <c r="D6" s="33"/>
      <c r="E6" s="33"/>
      <c r="F6" s="42"/>
    </row>
    <row r="7" spans="2:6" x14ac:dyDescent="0.25">
      <c r="B7" s="31" t="s">
        <v>27</v>
      </c>
      <c r="C7" s="34">
        <v>0</v>
      </c>
      <c r="D7" s="34">
        <v>18270</v>
      </c>
      <c r="E7" s="34">
        <v>0</v>
      </c>
      <c r="F7" s="48" t="str">
        <f t="shared" ref="F7:F33" si="0">IF(E7=0,"%",E7/D7)</f>
        <v>%</v>
      </c>
    </row>
    <row r="8" spans="2:6" x14ac:dyDescent="0.25">
      <c r="B8" s="2" t="s">
        <v>2</v>
      </c>
      <c r="C8" s="33">
        <f>SUM(C9:C19)</f>
        <v>0</v>
      </c>
      <c r="D8" s="33">
        <f>SUM(D9:D19)</f>
        <v>590340283</v>
      </c>
      <c r="E8" s="33">
        <f>SUM(E9:E19)</f>
        <v>176381653.52999997</v>
      </c>
      <c r="F8" s="42">
        <f t="shared" si="0"/>
        <v>0.29877963372863708</v>
      </c>
    </row>
    <row r="9" spans="2:6" x14ac:dyDescent="0.25">
      <c r="B9" s="31" t="s">
        <v>16</v>
      </c>
      <c r="C9" s="34">
        <v>0</v>
      </c>
      <c r="D9" s="34">
        <v>27885481</v>
      </c>
      <c r="E9" s="34">
        <v>5310674.9099999992</v>
      </c>
      <c r="F9" s="28">
        <f t="shared" si="0"/>
        <v>0.19044587791044376</v>
      </c>
    </row>
    <row r="10" spans="2:6" x14ac:dyDescent="0.25">
      <c r="B10" s="29" t="s">
        <v>17</v>
      </c>
      <c r="C10" s="35">
        <v>0</v>
      </c>
      <c r="D10" s="35">
        <v>76575476</v>
      </c>
      <c r="E10" s="35">
        <v>25860370.600000009</v>
      </c>
      <c r="F10" s="48">
        <f t="shared" si="0"/>
        <v>0.33771086973066949</v>
      </c>
    </row>
    <row r="11" spans="2:6" x14ac:dyDescent="0.25">
      <c r="B11" s="29" t="s">
        <v>18</v>
      </c>
      <c r="C11" s="35">
        <v>0</v>
      </c>
      <c r="D11" s="35">
        <v>8460510</v>
      </c>
      <c r="E11" s="35">
        <v>3163367.6399999997</v>
      </c>
      <c r="F11" s="48">
        <f t="shared" si="0"/>
        <v>0.37389798487325226</v>
      </c>
    </row>
    <row r="12" spans="2:6" x14ac:dyDescent="0.25">
      <c r="B12" s="29" t="s">
        <v>19</v>
      </c>
      <c r="C12" s="35">
        <v>0</v>
      </c>
      <c r="D12" s="35">
        <v>93630</v>
      </c>
      <c r="E12" s="35">
        <v>820</v>
      </c>
      <c r="F12" s="48">
        <f t="shared" si="0"/>
        <v>8.7578767489052654E-3</v>
      </c>
    </row>
    <row r="13" spans="2:6" x14ac:dyDescent="0.25">
      <c r="B13" s="29" t="s">
        <v>20</v>
      </c>
      <c r="C13" s="35">
        <v>0</v>
      </c>
      <c r="D13" s="35">
        <v>15476768</v>
      </c>
      <c r="E13" s="35">
        <v>3742039.9199999995</v>
      </c>
      <c r="F13" s="48">
        <f t="shared" si="0"/>
        <v>0.24178432602982738</v>
      </c>
    </row>
    <row r="14" spans="2:6" x14ac:dyDescent="0.25">
      <c r="B14" s="29" t="s">
        <v>21</v>
      </c>
      <c r="C14" s="35">
        <v>0</v>
      </c>
      <c r="D14" s="35">
        <v>11342184</v>
      </c>
      <c r="E14" s="35">
        <v>2852067.54</v>
      </c>
      <c r="F14" s="48">
        <f t="shared" si="0"/>
        <v>0.25145664538681439</v>
      </c>
    </row>
    <row r="15" spans="2:6" x14ac:dyDescent="0.25">
      <c r="B15" s="29" t="s">
        <v>23</v>
      </c>
      <c r="C15" s="35">
        <v>0</v>
      </c>
      <c r="D15" s="35">
        <v>2108282</v>
      </c>
      <c r="E15" s="35">
        <v>431073.77000000008</v>
      </c>
      <c r="F15" s="48">
        <f t="shared" si="0"/>
        <v>0.20446684551687111</v>
      </c>
    </row>
    <row r="16" spans="2:6" x14ac:dyDescent="0.25">
      <c r="B16" s="29" t="s">
        <v>24</v>
      </c>
      <c r="C16" s="35">
        <v>0</v>
      </c>
      <c r="D16" s="35">
        <v>1051067</v>
      </c>
      <c r="E16" s="35">
        <v>0</v>
      </c>
      <c r="F16" s="48" t="str">
        <f t="shared" si="0"/>
        <v>%</v>
      </c>
    </row>
    <row r="17" spans="2:6" x14ac:dyDescent="0.25">
      <c r="B17" s="29" t="s">
        <v>25</v>
      </c>
      <c r="C17" s="35">
        <v>0</v>
      </c>
      <c r="D17" s="35">
        <v>2094664</v>
      </c>
      <c r="E17" s="35">
        <v>132166.47</v>
      </c>
      <c r="F17" s="48">
        <f t="shared" si="0"/>
        <v>6.3096740097695864E-2</v>
      </c>
    </row>
    <row r="18" spans="2:6" x14ac:dyDescent="0.25">
      <c r="B18" s="29" t="s">
        <v>26</v>
      </c>
      <c r="C18" s="35">
        <v>0</v>
      </c>
      <c r="D18" s="35">
        <v>3485063</v>
      </c>
      <c r="E18" s="35">
        <v>2343128.16</v>
      </c>
      <c r="F18" s="48">
        <f t="shared" si="0"/>
        <v>0.67233452020809958</v>
      </c>
    </row>
    <row r="19" spans="2:6" x14ac:dyDescent="0.25">
      <c r="B19" s="29" t="s">
        <v>27</v>
      </c>
      <c r="C19" s="35">
        <v>0</v>
      </c>
      <c r="D19" s="35">
        <v>441767158</v>
      </c>
      <c r="E19" s="35">
        <v>132545944.51999998</v>
      </c>
      <c r="F19" s="48">
        <f t="shared" si="0"/>
        <v>0.30003575892800971</v>
      </c>
    </row>
    <row r="20" spans="2:6" x14ac:dyDescent="0.25">
      <c r="B20" s="2" t="s">
        <v>28</v>
      </c>
      <c r="C20" s="33">
        <v>0</v>
      </c>
      <c r="D20" s="33">
        <f>+D21</f>
        <v>80000</v>
      </c>
      <c r="E20" s="33">
        <f>+E21</f>
        <v>79936.800000000003</v>
      </c>
      <c r="F20" s="42">
        <f t="shared" si="0"/>
        <v>0.99921000000000004</v>
      </c>
    </row>
    <row r="21" spans="2:6" x14ac:dyDescent="0.25">
      <c r="B21" s="30" t="s">
        <v>27</v>
      </c>
      <c r="C21" s="37">
        <v>0</v>
      </c>
      <c r="D21" s="37">
        <v>80000</v>
      </c>
      <c r="E21" s="37">
        <v>79936.800000000003</v>
      </c>
      <c r="F21" s="49">
        <f t="shared" si="0"/>
        <v>0.99921000000000004</v>
      </c>
    </row>
    <row r="22" spans="2:6" x14ac:dyDescent="0.25">
      <c r="B22" s="2" t="s">
        <v>5</v>
      </c>
      <c r="C22" s="33">
        <f>+SUM(C23:C32)</f>
        <v>0</v>
      </c>
      <c r="D22" s="33">
        <f t="shared" ref="D22:E22" si="1">+SUM(D23:D32)</f>
        <v>13887057</v>
      </c>
      <c r="E22" s="33">
        <f t="shared" si="1"/>
        <v>1360341.9899999998</v>
      </c>
      <c r="F22" s="42">
        <f t="shared" si="0"/>
        <v>9.7957543488155899E-2</v>
      </c>
    </row>
    <row r="23" spans="2:6" x14ac:dyDescent="0.25">
      <c r="B23" s="31" t="s">
        <v>16</v>
      </c>
      <c r="C23" s="34">
        <v>0</v>
      </c>
      <c r="D23" s="34">
        <v>2026991</v>
      </c>
      <c r="E23" s="34">
        <v>0</v>
      </c>
      <c r="F23" s="28" t="str">
        <f t="shared" si="0"/>
        <v>%</v>
      </c>
    </row>
    <row r="24" spans="2:6" x14ac:dyDescent="0.25">
      <c r="B24" s="29" t="s">
        <v>17</v>
      </c>
      <c r="C24" s="35">
        <v>0</v>
      </c>
      <c r="D24" s="35">
        <v>1935805</v>
      </c>
      <c r="E24" s="35">
        <v>280000</v>
      </c>
      <c r="F24" s="48">
        <f t="shared" si="0"/>
        <v>0.14464266803732814</v>
      </c>
    </row>
    <row r="25" spans="2:6" x14ac:dyDescent="0.25">
      <c r="B25" s="29" t="s">
        <v>18</v>
      </c>
      <c r="C25" s="35">
        <v>0</v>
      </c>
      <c r="D25" s="35">
        <v>47780</v>
      </c>
      <c r="E25" s="35">
        <v>3060</v>
      </c>
      <c r="F25" s="48">
        <f t="shared" si="0"/>
        <v>6.4043532858936797E-2</v>
      </c>
    </row>
    <row r="26" spans="2:6" x14ac:dyDescent="0.25">
      <c r="B26" s="29" t="s">
        <v>19</v>
      </c>
      <c r="C26" s="35">
        <v>0</v>
      </c>
      <c r="D26" s="35">
        <v>8828</v>
      </c>
      <c r="E26" s="35">
        <v>0</v>
      </c>
      <c r="F26" s="48" t="str">
        <f t="shared" si="0"/>
        <v>%</v>
      </c>
    </row>
    <row r="27" spans="2:6" x14ac:dyDescent="0.25">
      <c r="B27" s="29" t="s">
        <v>20</v>
      </c>
      <c r="C27" s="35">
        <v>0</v>
      </c>
      <c r="D27" s="35">
        <v>1401711</v>
      </c>
      <c r="E27" s="35">
        <v>376.88</v>
      </c>
      <c r="F27" s="48">
        <f t="shared" si="0"/>
        <v>2.6887140073809793E-4</v>
      </c>
    </row>
    <row r="28" spans="2:6" x14ac:dyDescent="0.25">
      <c r="B28" s="29" t="s">
        <v>21</v>
      </c>
      <c r="C28" s="35">
        <v>0</v>
      </c>
      <c r="D28" s="35">
        <v>120708</v>
      </c>
      <c r="E28" s="35">
        <v>0</v>
      </c>
      <c r="F28" s="48" t="str">
        <f t="shared" si="0"/>
        <v>%</v>
      </c>
    </row>
    <row r="29" spans="2:6" x14ac:dyDescent="0.25">
      <c r="B29" s="29" t="s">
        <v>23</v>
      </c>
      <c r="C29" s="35">
        <v>0</v>
      </c>
      <c r="D29" s="35">
        <v>24800</v>
      </c>
      <c r="E29" s="35">
        <v>0</v>
      </c>
      <c r="F29" s="48" t="str">
        <f t="shared" si="0"/>
        <v>%</v>
      </c>
    </row>
    <row r="30" spans="2:6" x14ac:dyDescent="0.25">
      <c r="B30" s="29" t="s">
        <v>25</v>
      </c>
      <c r="C30" s="35">
        <v>0</v>
      </c>
      <c r="D30" s="35">
        <v>60009</v>
      </c>
      <c r="E30" s="35">
        <v>0</v>
      </c>
      <c r="F30" s="48" t="str">
        <f t="shared" si="0"/>
        <v>%</v>
      </c>
    </row>
    <row r="31" spans="2:6" x14ac:dyDescent="0.25">
      <c r="B31" s="29" t="s">
        <v>26</v>
      </c>
      <c r="C31" s="35">
        <v>0</v>
      </c>
      <c r="D31" s="35">
        <v>210959</v>
      </c>
      <c r="E31" s="35">
        <v>151447.38</v>
      </c>
      <c r="F31" s="48">
        <f t="shared" si="0"/>
        <v>0.71789959186382191</v>
      </c>
    </row>
    <row r="32" spans="2:6" x14ac:dyDescent="0.25">
      <c r="B32" s="32" t="s">
        <v>27</v>
      </c>
      <c r="C32" s="36">
        <v>0</v>
      </c>
      <c r="D32" s="36">
        <v>8049466</v>
      </c>
      <c r="E32" s="36">
        <v>925457.72999999986</v>
      </c>
      <c r="F32" s="50">
        <f t="shared" si="0"/>
        <v>0.11497131983662021</v>
      </c>
    </row>
    <row r="33" spans="2:6" x14ac:dyDescent="0.25">
      <c r="B33" s="4" t="s">
        <v>8</v>
      </c>
      <c r="C33" s="38">
        <f>+C22+C20+C8+C6</f>
        <v>0</v>
      </c>
      <c r="D33" s="38">
        <f t="shared" ref="D33:E33" si="2">+D22+D20+D8+D6</f>
        <v>604307340</v>
      </c>
      <c r="E33" s="38">
        <f t="shared" si="2"/>
        <v>177821932.31999996</v>
      </c>
      <c r="F33" s="45">
        <f t="shared" si="0"/>
        <v>0.29425744244642132</v>
      </c>
    </row>
    <row r="34" spans="2:6" x14ac:dyDescent="0.25">
      <c r="B34" s="51" t="s">
        <v>33</v>
      </c>
    </row>
  </sheetData>
  <mergeCells count="1"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showGridLines="0" workbookViewId="0">
      <selection activeCell="B7" sqref="B7:E7"/>
    </sheetView>
  </sheetViews>
  <sheetFormatPr baseColWidth="10" defaultRowHeight="15" x14ac:dyDescent="0.25"/>
  <cols>
    <col min="2" max="2" width="85.28515625" bestFit="1" customWidth="1"/>
  </cols>
  <sheetData>
    <row r="2" spans="2:6" ht="60" customHeight="1" x14ac:dyDescent="0.25">
      <c r="B2" s="52" t="s">
        <v>13</v>
      </c>
      <c r="C2" s="52"/>
      <c r="D2" s="52"/>
      <c r="E2" s="52"/>
      <c r="F2" s="52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12</v>
      </c>
      <c r="F5" s="12" t="s">
        <v>10</v>
      </c>
    </row>
    <row r="6" spans="2:6" x14ac:dyDescent="0.25">
      <c r="B6" s="2" t="s">
        <v>5</v>
      </c>
      <c r="C6" s="3">
        <f>+C7</f>
        <v>0</v>
      </c>
      <c r="D6" s="3">
        <f t="shared" ref="D6:E6" si="0">+D7</f>
        <v>0</v>
      </c>
      <c r="E6" s="3">
        <f t="shared" si="0"/>
        <v>0</v>
      </c>
      <c r="F6" s="6" t="e">
        <f t="shared" ref="F6:F8" si="1">E6/D6</f>
        <v>#DIV/0!</v>
      </c>
    </row>
    <row r="7" spans="2:6" x14ac:dyDescent="0.25">
      <c r="B7" s="23"/>
      <c r="C7" s="14"/>
      <c r="D7" s="14"/>
      <c r="E7" s="14"/>
      <c r="F7" s="21" t="e">
        <f t="shared" si="1"/>
        <v>#DIV/0!</v>
      </c>
    </row>
    <row r="8" spans="2:6" x14ac:dyDescent="0.25">
      <c r="B8" s="4" t="s">
        <v>8</v>
      </c>
      <c r="C8" s="5">
        <f>+C6</f>
        <v>0</v>
      </c>
      <c r="D8" s="5">
        <f t="shared" ref="D8:E8" si="2">+D6</f>
        <v>0</v>
      </c>
      <c r="E8" s="5">
        <f t="shared" si="2"/>
        <v>0</v>
      </c>
      <c r="F8" s="7" t="e">
        <f t="shared" si="1"/>
        <v>#DIV/0!</v>
      </c>
    </row>
    <row r="9" spans="2:6" x14ac:dyDescent="0.25">
      <c r="B9" s="1" t="s">
        <v>11</v>
      </c>
    </row>
  </sheetData>
  <mergeCells count="1"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ROCC</vt:lpstr>
      <vt:lpstr>ROOC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2019-01-02T22:05:30Z</dcterms:modified>
</cp:coreProperties>
</file>