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8\1.- INFORMACION A COMUNICACIONES\PpR_Pliego 2018\08_Agosto - OK\"/>
    </mc:Choice>
  </mc:AlternateContent>
  <bookViews>
    <workbookView xWindow="120" yWindow="195" windowWidth="18915" windowHeight="11250" activeTab="5"/>
  </bookViews>
  <sheets>
    <sheet name="TODA FUENTE" sheetId="1" r:id="rId1"/>
    <sheet name="RO" sheetId="2" r:id="rId2"/>
    <sheet name="RDR" sheetId="3" r:id="rId3"/>
    <sheet name="ROCC" sheetId="8" r:id="rId4"/>
    <sheet name="ROOC" sheetId="4" state="hidden" r:id="rId5"/>
    <sheet name="DYT" sheetId="5" r:id="rId6"/>
    <sheet name="RD" sheetId="7" state="hidden" r:id="rId7"/>
  </sheets>
  <definedNames>
    <definedName name="_xlnm.Print_Area" localSheetId="2">RDR!$B$2:$F$38</definedName>
    <definedName name="_xlnm.Print_Area" localSheetId="1">RO!$B$2:$F$67</definedName>
    <definedName name="_xlnm.Print_Area" localSheetId="3">ROCC!$B$2:$F$11</definedName>
    <definedName name="_xlnm.Print_Area" localSheetId="4">ROOC!$B$2:$F$10</definedName>
    <definedName name="_xlnm.Print_Area" localSheetId="0">'TODA FUENTE'!$B$2:$F$67</definedName>
  </definedNames>
  <calcPr calcId="152511"/>
</workbook>
</file>

<file path=xl/calcChain.xml><?xml version="1.0" encoding="utf-8"?>
<calcChain xmlns="http://schemas.openxmlformats.org/spreadsheetml/2006/main">
  <c r="F31" i="5" l="1"/>
  <c r="F32" i="3" l="1"/>
  <c r="F31" i="3"/>
  <c r="F30" i="3"/>
  <c r="F29" i="3"/>
  <c r="F41" i="2"/>
  <c r="F40" i="2"/>
  <c r="F39" i="2"/>
  <c r="F38" i="2"/>
  <c r="F37" i="2"/>
  <c r="F40" i="1"/>
  <c r="F39" i="1"/>
  <c r="F38" i="1"/>
  <c r="F37" i="1"/>
  <c r="F36" i="1"/>
  <c r="C8" i="5" l="1"/>
  <c r="D8" i="5"/>
  <c r="E8" i="5"/>
  <c r="F28" i="5" l="1"/>
  <c r="F7" i="5"/>
  <c r="F34" i="3"/>
  <c r="F9" i="3"/>
  <c r="F8" i="3"/>
  <c r="C22" i="5" l="1"/>
  <c r="C34" i="5" s="1"/>
  <c r="D22" i="5"/>
  <c r="D34" i="5" s="1"/>
  <c r="E22" i="5"/>
  <c r="E34" i="5" s="1"/>
  <c r="E20" i="5" l="1"/>
  <c r="D20" i="5"/>
  <c r="F30" i="5"/>
  <c r="F29" i="5"/>
  <c r="F27" i="5"/>
  <c r="F18" i="5" l="1"/>
  <c r="F33" i="3" l="1"/>
  <c r="F9" i="8" l="1"/>
  <c r="F8" i="8"/>
  <c r="F7" i="8"/>
  <c r="F35" i="3"/>
  <c r="C6" i="8"/>
  <c r="F33" i="5" l="1"/>
  <c r="F32" i="5"/>
  <c r="F26" i="5"/>
  <c r="F25" i="5"/>
  <c r="F24" i="5"/>
  <c r="F23" i="5"/>
  <c r="F21" i="5"/>
  <c r="F20" i="5"/>
  <c r="F19" i="5"/>
  <c r="F17" i="5"/>
  <c r="F16" i="5"/>
  <c r="F15" i="5"/>
  <c r="F14" i="5"/>
  <c r="F13" i="5"/>
  <c r="F12" i="5"/>
  <c r="F11" i="5"/>
  <c r="F10" i="5"/>
  <c r="F9" i="5"/>
  <c r="F10" i="8"/>
  <c r="F36" i="3"/>
  <c r="F27" i="3"/>
  <c r="F26" i="3"/>
  <c r="F24" i="3"/>
  <c r="F23" i="3"/>
  <c r="F22" i="3"/>
  <c r="F21" i="3"/>
  <c r="F20" i="3"/>
  <c r="F19" i="3"/>
  <c r="F18" i="3"/>
  <c r="F17" i="3"/>
  <c r="F16" i="3"/>
  <c r="F15" i="3"/>
  <c r="F14" i="3"/>
  <c r="F13" i="3"/>
  <c r="F11" i="3"/>
  <c r="F7" i="3"/>
  <c r="F65" i="2"/>
  <c r="F64" i="2"/>
  <c r="F63" i="2"/>
  <c r="F62" i="2"/>
  <c r="F61" i="2"/>
  <c r="F60" i="2"/>
  <c r="F59" i="2"/>
  <c r="F58" i="2"/>
  <c r="F57" i="2"/>
  <c r="F56" i="2"/>
  <c r="F55" i="2"/>
  <c r="F54" i="2"/>
  <c r="F52" i="2"/>
  <c r="F51" i="2"/>
  <c r="F50" i="2"/>
  <c r="F49" i="2"/>
  <c r="F48" i="2"/>
  <c r="F47" i="2"/>
  <c r="F46" i="2"/>
  <c r="F44" i="2"/>
  <c r="F43" i="2"/>
  <c r="F42" i="2"/>
  <c r="F36" i="2"/>
  <c r="F34" i="2"/>
  <c r="F33" i="2"/>
  <c r="F32" i="2"/>
  <c r="F31" i="2"/>
  <c r="F30" i="2"/>
  <c r="F29" i="2"/>
  <c r="F28" i="2"/>
  <c r="F27" i="2"/>
  <c r="F26" i="2"/>
  <c r="F25" i="2"/>
  <c r="F24" i="2"/>
  <c r="F23" i="2"/>
  <c r="F21" i="2"/>
  <c r="F20" i="2"/>
  <c r="F18" i="2"/>
  <c r="F17" i="2"/>
  <c r="F16" i="2"/>
  <c r="F15" i="2"/>
  <c r="F14" i="2"/>
  <c r="F13" i="2"/>
  <c r="F12" i="2"/>
  <c r="F11" i="2"/>
  <c r="F10" i="2"/>
  <c r="F9" i="2"/>
  <c r="F8" i="2"/>
  <c r="F7" i="2"/>
  <c r="C53" i="2"/>
  <c r="D53" i="2"/>
  <c r="E53" i="2"/>
  <c r="F65" i="1"/>
  <c r="F64" i="1"/>
  <c r="F63" i="1"/>
  <c r="F62" i="1"/>
  <c r="F61" i="1"/>
  <c r="F60" i="1"/>
  <c r="F59" i="1"/>
  <c r="F58" i="1"/>
  <c r="F57" i="1"/>
  <c r="F56" i="1"/>
  <c r="F55" i="1"/>
  <c r="F54" i="1"/>
  <c r="F52" i="1"/>
  <c r="F51" i="1"/>
  <c r="F50" i="1"/>
  <c r="F49" i="1"/>
  <c r="F48" i="1"/>
  <c r="F47" i="1"/>
  <c r="F46" i="1"/>
  <c r="F44" i="1"/>
  <c r="F42" i="1"/>
  <c r="F41" i="1"/>
  <c r="F34" i="1"/>
  <c r="F33" i="1"/>
  <c r="F32" i="1"/>
  <c r="F31" i="1"/>
  <c r="F30" i="1"/>
  <c r="F29" i="1"/>
  <c r="F28" i="1"/>
  <c r="F27" i="1"/>
  <c r="F26" i="1"/>
  <c r="F25" i="1"/>
  <c r="F24" i="1"/>
  <c r="F23" i="1"/>
  <c r="F21" i="1"/>
  <c r="F20" i="1"/>
  <c r="F18" i="1"/>
  <c r="F17" i="1"/>
  <c r="F16" i="1"/>
  <c r="F15" i="1"/>
  <c r="F14" i="1"/>
  <c r="F13" i="1"/>
  <c r="F12" i="1"/>
  <c r="F11" i="1"/>
  <c r="F10" i="1"/>
  <c r="F9" i="1"/>
  <c r="F8" i="1"/>
  <c r="F7" i="1"/>
  <c r="F43" i="1"/>
  <c r="C53" i="1"/>
  <c r="D53" i="1"/>
  <c r="E53" i="1"/>
  <c r="F53" i="1" l="1"/>
  <c r="F53" i="2"/>
  <c r="E6" i="3"/>
  <c r="D6" i="3"/>
  <c r="C6" i="3"/>
  <c r="E35" i="2"/>
  <c r="D35" i="2"/>
  <c r="C35" i="2"/>
  <c r="E35" i="1"/>
  <c r="D35" i="1"/>
  <c r="C35" i="1"/>
  <c r="E6" i="8"/>
  <c r="D6" i="8"/>
  <c r="C25" i="3"/>
  <c r="D25" i="3"/>
  <c r="E25" i="3"/>
  <c r="F25" i="3" s="1"/>
  <c r="C19" i="1"/>
  <c r="D19" i="1"/>
  <c r="E19" i="1"/>
  <c r="F8" i="5" l="1"/>
  <c r="F35" i="1"/>
  <c r="F19" i="1"/>
  <c r="F6" i="8"/>
  <c r="F22" i="5"/>
  <c r="F34" i="5"/>
  <c r="F6" i="3"/>
  <c r="F35" i="2"/>
  <c r="E10" i="3"/>
  <c r="F10" i="3" s="1"/>
  <c r="D10" i="3"/>
  <c r="C10" i="3"/>
  <c r="E6" i="7" l="1"/>
  <c r="E8" i="7" s="1"/>
  <c r="D6" i="7"/>
  <c r="C6" i="7"/>
  <c r="F7" i="7"/>
  <c r="D8" i="7"/>
  <c r="C8" i="7"/>
  <c r="F6" i="7" l="1"/>
  <c r="F8" i="7"/>
  <c r="E6" i="4" l="1"/>
  <c r="E9" i="4" s="1"/>
  <c r="D6" i="4"/>
  <c r="D9" i="4" s="1"/>
  <c r="C6" i="4"/>
  <c r="C9" i="4" s="1"/>
  <c r="E28" i="3"/>
  <c r="D28" i="3"/>
  <c r="C28" i="3"/>
  <c r="E12" i="3"/>
  <c r="D12" i="3"/>
  <c r="C12" i="3"/>
  <c r="E45" i="2"/>
  <c r="D45" i="2"/>
  <c r="C45" i="2"/>
  <c r="E22" i="2"/>
  <c r="F22" i="2" s="1"/>
  <c r="D22" i="2"/>
  <c r="C22" i="2"/>
  <c r="E19" i="2"/>
  <c r="F19" i="2" s="1"/>
  <c r="D19" i="2"/>
  <c r="C19" i="2"/>
  <c r="E6" i="2"/>
  <c r="D6" i="2"/>
  <c r="C6" i="2"/>
  <c r="E45" i="1"/>
  <c r="D45" i="1"/>
  <c r="C45" i="1"/>
  <c r="E22" i="1"/>
  <c r="D22" i="1"/>
  <c r="C22" i="1"/>
  <c r="E6" i="1"/>
  <c r="D6" i="1"/>
  <c r="C6" i="1"/>
  <c r="F12" i="3" l="1"/>
  <c r="F22" i="1"/>
  <c r="F28" i="3"/>
  <c r="F45" i="2"/>
  <c r="F45" i="1"/>
  <c r="C66" i="2"/>
  <c r="D66" i="2"/>
  <c r="F6" i="2"/>
  <c r="E66" i="2"/>
  <c r="C66" i="1"/>
  <c r="D66" i="1"/>
  <c r="F6" i="1"/>
  <c r="E66" i="1"/>
  <c r="D37" i="3"/>
  <c r="E37" i="3"/>
  <c r="C37" i="3"/>
  <c r="F9" i="4"/>
  <c r="F8" i="4"/>
  <c r="F7" i="4"/>
  <c r="F6" i="4"/>
  <c r="F37" i="3" l="1"/>
  <c r="F66" i="2"/>
  <c r="F66" i="1"/>
</calcChain>
</file>

<file path=xl/sharedStrings.xml><?xml version="1.0" encoding="utf-8"?>
<sst xmlns="http://schemas.openxmlformats.org/spreadsheetml/2006/main" count="241" uniqueCount="37">
  <si>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</si>
  <si>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</si>
  <si>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</si>
  <si>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</si>
  <si>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</si>
  <si>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</si>
  <si>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</si>
  <si>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</si>
  <si>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</si>
  <si>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</si>
  <si>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</si>
  <si>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</si>
  <si>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31.01.16</t>
  </si>
  <si>
    <t>EJECUCION DE LOS PROGRAMAS PRESUPUESTALES AL MES DE ENERO DEL AÑO FISCAL 2016 DEL PLIEGO 011 MINSA - TODA FUENTE</t>
  </si>
  <si>
    <t>DEVENGADO
AL 31.01.17</t>
  </si>
  <si>
    <t>EJECUCION DE LOS PROGRAMAS PRESUPUESTALES AL MES DE ENERO DEL AÑO FISCAL 2017 DEL PLIEGO 011 MINSA - ROOC</t>
  </si>
  <si>
    <t>5  OTROS GASTOS</t>
  </si>
  <si>
    <t>1  PERSONAL Y OBLIGACIONES SOCIALES</t>
  </si>
  <si>
    <t>EJECUCION DE LOS PROGRAMAS PRESUPUESTALES AL MES DE AGOSTO DEL AÑO FISCAL 2018 DEL PLIEGO 011 MINSA - DYT</t>
  </si>
  <si>
    <t>EJECUCION DE LOS PROGRAMAS PRESUPUESTALES AL MES DE AGOSTO DEL AÑO FISCAL 2018 DEL PLIEGO 011 MINSA - ROOC</t>
  </si>
  <si>
    <t>EJECUCION DE LOS PROGRAMAS PRESUPUESTALES AL MES DE AGOSTO DEL AÑO FISCAL 2018 DEL PLIEGO 011 MINSA - RECURSOS DIRECTAMENTE RECAUDADOS</t>
  </si>
  <si>
    <t>EJECUCION DE LOS PROGRAMAS PRESUPUESTALES AL MES DE AGOSTO DEL AÑO FISCAL 2018 DEL PLIEGO 011 MINSA - RECURSOS ORDINARIOS</t>
  </si>
  <si>
    <t>EJECUCION DE LOS PROGRAMAS PRESUPUESTALES AL MES DE AGOSTO DEL AÑO FISCAL 2018 DEL PLIEGO 011 MINSA - TODA FUENTE</t>
  </si>
  <si>
    <t>Fuente: SIAF, Consulta Amigable y Base de Datos al 31 de Agosto del 2018</t>
  </si>
  <si>
    <t>DEVENGADO
AL 31.08.18</t>
  </si>
  <si>
    <t>0001 PROGRAMA ARTICULADO NUTRICIONAL</t>
  </si>
  <si>
    <t>0002 SALUD MATERNO NEONATAL</t>
  </si>
  <si>
    <t>0016 TBC-VIH/SIDA</t>
  </si>
  <si>
    <t>0017 ENFERMEDADES METAXENICAS Y ZOONOSIS</t>
  </si>
  <si>
    <t>0018 ENFERMEDADES NO TRANSMISIBLES</t>
  </si>
  <si>
    <t>0024 PREVENCION Y CONTROL DEL CANCER</t>
  </si>
  <si>
    <t>0068 REDUCCION DE VULNERABILIDAD Y ATENCION DE EMERGENCIAS POR DESASTRES</t>
  </si>
  <si>
    <t>0104 REDUCCION DE LA MORTALIDAD POR EMERGENCIAS Y URGENCIAS MEDICAS</t>
  </si>
  <si>
    <t>0129 PREVENCION Y MANEJO DE CONDICIONES SECUNDARIAS DE SALUD EN PERSONAS CON DISCAPACIDAD</t>
  </si>
  <si>
    <t>0131 CONTROL Y PREVENCION EN SALUD MENTAL</t>
  </si>
  <si>
    <t>9001 ACCIONES CENTRALES</t>
  </si>
  <si>
    <t>9002 ASIGNACIONES PRESUPUESTARIAS QUE NO RESULTAN EN PRODUCTOS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</si>
</sst>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2" fillId="0" borderId="5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7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3" fontId="2" fillId="0" borderId="6" xfId="3" applyNumberFormat="1" applyFont="1" applyBorder="1" applyAlignment="1">
      <alignment horizontal="left" vertical="center" indent="4"/>
    </xf>
    <xf numFmtId="164" fontId="3" fillId="2" borderId="1" xfId="2" applyNumberFormat="1" applyFont="1" applyFill="1" applyBorder="1" applyAlignment="1">
      <alignment vertical="center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4" fillId="0" borderId="7" xfId="3" applyNumberFormat="1" applyBorder="1" applyAlignment="1">
      <alignment vertical="center"/>
    </xf>
    <xf numFmtId="164" fontId="3" fillId="3" borderId="1" xfId="2" applyNumberFormat="1" applyFont="1" applyFill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3" fillId="2" borderId="1" xfId="1" applyNumberFormat="1" applyFont="1" applyFill="1" applyBorder="1" applyAlignment="1">
      <alignment horizontal="right" vertical="center"/>
    </xf>
    <xf numFmtId="165" fontId="2" fillId="0" borderId="4" xfId="1" applyNumberFormat="1" applyFont="1" applyBorder="1" applyAlignment="1">
      <alignment horizontal="right" vertical="center"/>
    </xf>
    <xf numFmtId="165" fontId="2" fillId="0" borderId="6" xfId="1" applyNumberFormat="1" applyFont="1" applyBorder="1" applyAlignment="1">
      <alignment horizontal="right" vertical="center"/>
    </xf>
    <xf numFmtId="165" fontId="3" fillId="3" borderId="1" xfId="1" applyNumberFormat="1" applyFont="1" applyFill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7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9"/>
  <sheetViews>
    <sheetView showGridLines="0" topLeftCell="A25" zoomScaleNormal="10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4.140625" style="1" customWidth="1"/>
    <col min="5" max="5" width="16.140625" style="1" customWidth="1"/>
    <col min="6" max="16384" width="11.42578125" style="1"/>
  </cols>
  <sheetData>
    <row r="2" spans="2:6" ht="51.75" customHeight="1" x14ac:dyDescent="0.25">
      <c r="B2" s="52" t="s">
        <v>22</v>
      </c>
      <c r="C2" s="52"/>
      <c r="D2" s="52"/>
      <c r="E2" s="52"/>
      <c r="F2" s="52"/>
    </row>
    <row r="5" spans="2:6" ht="38.25" x14ac:dyDescent="0.25">
      <c r="B5" s="8" t="s">
        <v>9</v>
      </c>
      <c r="C5" s="9" t="s">
        <v>6</v>
      </c>
      <c r="D5" s="9" t="s">
        <v>7</v>
      </c>
      <c r="E5" s="12" t="s">
        <v>24</v>
      </c>
      <c r="F5" s="10" t="s">
        <v>10</v>
      </c>
    </row>
    <row r="6" spans="2:6" x14ac:dyDescent="0.25">
      <c r="B6" s="2" t="s">
        <v>0</v>
      </c>
      <c r="C6" s="33">
        <f>SUM(C7:C18)</f>
        <v>3102916873</v>
      </c>
      <c r="D6" s="33">
        <f>SUM(D7:D18)</f>
        <v>2511137228</v>
      </c>
      <c r="E6" s="33">
        <f>SUM(E7:E18)</f>
        <v>1500171322.95</v>
      </c>
      <c r="F6" s="42">
        <f t="shared" ref="F6:F66" si="0">IF(E6=0,"%",E6/D6)</f>
        <v>0.59740714534538375</v>
      </c>
    </row>
    <row r="7" spans="2:6" x14ac:dyDescent="0.25">
      <c r="B7" s="18" t="s">
        <v>25</v>
      </c>
      <c r="C7" s="39">
        <v>108689727</v>
      </c>
      <c r="D7" s="39">
        <v>162442799</v>
      </c>
      <c r="E7" s="39">
        <v>105849696.01999992</v>
      </c>
      <c r="F7" s="43">
        <f t="shared" si="0"/>
        <v>0.65161211621328885</v>
      </c>
    </row>
    <row r="8" spans="2:6" x14ac:dyDescent="0.25">
      <c r="B8" s="19" t="s">
        <v>26</v>
      </c>
      <c r="C8" s="40">
        <v>205986134</v>
      </c>
      <c r="D8" s="40">
        <v>249759247</v>
      </c>
      <c r="E8" s="40">
        <v>168075771.96999991</v>
      </c>
      <c r="F8" s="26">
        <f t="shared" si="0"/>
        <v>0.67295114791085153</v>
      </c>
    </row>
    <row r="9" spans="2:6" x14ac:dyDescent="0.25">
      <c r="B9" s="19" t="s">
        <v>27</v>
      </c>
      <c r="C9" s="40">
        <v>53025968</v>
      </c>
      <c r="D9" s="40">
        <v>90299640</v>
      </c>
      <c r="E9" s="40">
        <v>57208465.710000031</v>
      </c>
      <c r="F9" s="26">
        <f t="shared" si="0"/>
        <v>0.63354035198811454</v>
      </c>
    </row>
    <row r="10" spans="2:6" x14ac:dyDescent="0.25">
      <c r="B10" s="19" t="s">
        <v>28</v>
      </c>
      <c r="C10" s="40">
        <v>14634106</v>
      </c>
      <c r="D10" s="40">
        <v>33147577</v>
      </c>
      <c r="E10" s="40">
        <v>21664595.899999991</v>
      </c>
      <c r="F10" s="26">
        <f t="shared" si="0"/>
        <v>0.65358007615458558</v>
      </c>
    </row>
    <row r="11" spans="2:6" x14ac:dyDescent="0.25">
      <c r="B11" s="19" t="s">
        <v>29</v>
      </c>
      <c r="C11" s="40">
        <v>39213384</v>
      </c>
      <c r="D11" s="40">
        <v>83668107</v>
      </c>
      <c r="E11" s="40">
        <v>55861734.389999986</v>
      </c>
      <c r="F11" s="26">
        <f t="shared" si="0"/>
        <v>0.66765863831483585</v>
      </c>
    </row>
    <row r="12" spans="2:6" x14ac:dyDescent="0.25">
      <c r="B12" s="19" t="s">
        <v>30</v>
      </c>
      <c r="C12" s="40">
        <v>25187966</v>
      </c>
      <c r="D12" s="40">
        <v>45931882</v>
      </c>
      <c r="E12" s="40">
        <v>30021724.899999984</v>
      </c>
      <c r="F12" s="26">
        <f t="shared" si="0"/>
        <v>0.65361408226207629</v>
      </c>
    </row>
    <row r="13" spans="2:6" x14ac:dyDescent="0.25">
      <c r="B13" s="19" t="s">
        <v>31</v>
      </c>
      <c r="C13" s="40">
        <v>2776134</v>
      </c>
      <c r="D13" s="40">
        <v>6776027</v>
      </c>
      <c r="E13" s="40">
        <v>3313501.9</v>
      </c>
      <c r="F13" s="26">
        <f t="shared" si="0"/>
        <v>0.48900364476115576</v>
      </c>
    </row>
    <row r="14" spans="2:6" x14ac:dyDescent="0.25">
      <c r="B14" s="19" t="s">
        <v>32</v>
      </c>
      <c r="C14" s="40">
        <v>147916477</v>
      </c>
      <c r="D14" s="40">
        <v>171416075</v>
      </c>
      <c r="E14" s="40">
        <v>110426310.64999999</v>
      </c>
      <c r="F14" s="26">
        <f t="shared" si="0"/>
        <v>0.64420043831945162</v>
      </c>
    </row>
    <row r="15" spans="2:6" x14ac:dyDescent="0.25">
      <c r="B15" s="19" t="s">
        <v>33</v>
      </c>
      <c r="C15" s="40">
        <v>21388099</v>
      </c>
      <c r="D15" s="40">
        <v>26416310</v>
      </c>
      <c r="E15" s="40">
        <v>16773617.210000001</v>
      </c>
      <c r="F15" s="26">
        <f t="shared" si="0"/>
        <v>0.63497200063142811</v>
      </c>
    </row>
    <row r="16" spans="2:6" x14ac:dyDescent="0.25">
      <c r="B16" s="19" t="s">
        <v>34</v>
      </c>
      <c r="C16" s="40">
        <v>17259058</v>
      </c>
      <c r="D16" s="40">
        <v>30715731</v>
      </c>
      <c r="E16" s="40">
        <v>17381517.799999993</v>
      </c>
      <c r="F16" s="26">
        <f t="shared" si="0"/>
        <v>0.56588325376335646</v>
      </c>
    </row>
    <row r="17" spans="2:6" x14ac:dyDescent="0.25">
      <c r="B17" s="19" t="s">
        <v>35</v>
      </c>
      <c r="C17" s="40">
        <v>1681576870</v>
      </c>
      <c r="D17" s="40">
        <v>943037814</v>
      </c>
      <c r="E17" s="40">
        <v>486919064.91000026</v>
      </c>
      <c r="F17" s="26">
        <f t="shared" si="0"/>
        <v>0.51633037157299</v>
      </c>
    </row>
    <row r="18" spans="2:6" x14ac:dyDescent="0.25">
      <c r="B18" s="19" t="s">
        <v>36</v>
      </c>
      <c r="C18" s="40">
        <v>785262950</v>
      </c>
      <c r="D18" s="40">
        <v>667526019</v>
      </c>
      <c r="E18" s="40">
        <v>426675321.58999985</v>
      </c>
      <c r="F18" s="26">
        <f t="shared" si="0"/>
        <v>0.63918904948332789</v>
      </c>
    </row>
    <row r="19" spans="2:6" x14ac:dyDescent="0.25">
      <c r="B19" s="2" t="s">
        <v>1</v>
      </c>
      <c r="C19" s="33">
        <f>SUM(C20:C21)</f>
        <v>182001837</v>
      </c>
      <c r="D19" s="33">
        <f>SUM(D20:D21)</f>
        <v>182968338</v>
      </c>
      <c r="E19" s="33">
        <f>SUM(E20:E21)</f>
        <v>112543657.86000001</v>
      </c>
      <c r="F19" s="42">
        <f t="shared" si="0"/>
        <v>0.61509908812747704</v>
      </c>
    </row>
    <row r="20" spans="2:6" x14ac:dyDescent="0.25">
      <c r="B20" s="19" t="s">
        <v>35</v>
      </c>
      <c r="C20" s="40">
        <v>6547549</v>
      </c>
      <c r="D20" s="40">
        <v>2187174</v>
      </c>
      <c r="E20" s="40">
        <v>536186.55000000005</v>
      </c>
      <c r="F20" s="26">
        <f t="shared" si="0"/>
        <v>0.24515038584035839</v>
      </c>
    </row>
    <row r="21" spans="2:6" x14ac:dyDescent="0.25">
      <c r="B21" s="19" t="s">
        <v>36</v>
      </c>
      <c r="C21" s="40">
        <v>175454288</v>
      </c>
      <c r="D21" s="40">
        <v>180781164</v>
      </c>
      <c r="E21" s="40">
        <v>112007471.31000002</v>
      </c>
      <c r="F21" s="26">
        <f t="shared" si="0"/>
        <v>0.61957489835611423</v>
      </c>
    </row>
    <row r="22" spans="2:6" x14ac:dyDescent="0.25">
      <c r="B22" s="2" t="s">
        <v>2</v>
      </c>
      <c r="C22" s="33">
        <f>SUM(C23:C34)</f>
        <v>2875913383</v>
      </c>
      <c r="D22" s="33">
        <f t="shared" ref="D22:E22" si="1">SUM(D23:D34)</f>
        <v>2786284038</v>
      </c>
      <c r="E22" s="33">
        <f t="shared" si="1"/>
        <v>1185327254.4800003</v>
      </c>
      <c r="F22" s="42">
        <f t="shared" si="0"/>
        <v>0.42541508271024314</v>
      </c>
    </row>
    <row r="23" spans="2:6" x14ac:dyDescent="0.25">
      <c r="B23" s="18" t="s">
        <v>25</v>
      </c>
      <c r="C23" s="39">
        <v>352853896</v>
      </c>
      <c r="D23" s="39">
        <v>171147198</v>
      </c>
      <c r="E23" s="39">
        <v>95380260.020000026</v>
      </c>
      <c r="F23" s="43">
        <f t="shared" si="0"/>
        <v>0.55729957098099858</v>
      </c>
    </row>
    <row r="24" spans="2:6" x14ac:dyDescent="0.25">
      <c r="B24" s="19" t="s">
        <v>26</v>
      </c>
      <c r="C24" s="40">
        <v>146247690</v>
      </c>
      <c r="D24" s="40">
        <v>204275593</v>
      </c>
      <c r="E24" s="40">
        <v>105781822.26999994</v>
      </c>
      <c r="F24" s="26">
        <f t="shared" si="0"/>
        <v>0.51783877220221775</v>
      </c>
    </row>
    <row r="25" spans="2:6" x14ac:dyDescent="0.25">
      <c r="B25" s="19" t="s">
        <v>27</v>
      </c>
      <c r="C25" s="40">
        <v>189892272</v>
      </c>
      <c r="D25" s="40">
        <v>293140421</v>
      </c>
      <c r="E25" s="40">
        <v>67472313.210000008</v>
      </c>
      <c r="F25" s="26">
        <f t="shared" si="0"/>
        <v>0.23017062259728421</v>
      </c>
    </row>
    <row r="26" spans="2:6" x14ac:dyDescent="0.25">
      <c r="B26" s="19" t="s">
        <v>28</v>
      </c>
      <c r="C26" s="40">
        <v>116217133</v>
      </c>
      <c r="D26" s="40">
        <v>88592522</v>
      </c>
      <c r="E26" s="40">
        <v>16471355.899999999</v>
      </c>
      <c r="F26" s="26">
        <f t="shared" si="0"/>
        <v>0.18592264367414665</v>
      </c>
    </row>
    <row r="27" spans="2:6" x14ac:dyDescent="0.25">
      <c r="B27" s="19" t="s">
        <v>29</v>
      </c>
      <c r="C27" s="40">
        <v>64404327</v>
      </c>
      <c r="D27" s="40">
        <v>53039577</v>
      </c>
      <c r="E27" s="40">
        <v>21786979.129999999</v>
      </c>
      <c r="F27" s="26">
        <f t="shared" si="0"/>
        <v>0.41076834247754274</v>
      </c>
    </row>
    <row r="28" spans="2:6" x14ac:dyDescent="0.25">
      <c r="B28" s="19" t="s">
        <v>30</v>
      </c>
      <c r="C28" s="40">
        <v>187337786</v>
      </c>
      <c r="D28" s="40">
        <v>149404125</v>
      </c>
      <c r="E28" s="40">
        <v>18986047.75</v>
      </c>
      <c r="F28" s="26">
        <f t="shared" si="0"/>
        <v>0.12707847089228627</v>
      </c>
    </row>
    <row r="29" spans="2:6" x14ac:dyDescent="0.25">
      <c r="B29" s="19" t="s">
        <v>31</v>
      </c>
      <c r="C29" s="40">
        <v>26199814</v>
      </c>
      <c r="D29" s="40">
        <v>29666834</v>
      </c>
      <c r="E29" s="40">
        <v>14370262.170000004</v>
      </c>
      <c r="F29" s="26">
        <f t="shared" si="0"/>
        <v>0.48438812749617988</v>
      </c>
    </row>
    <row r="30" spans="2:6" x14ac:dyDescent="0.25">
      <c r="B30" s="19" t="s">
        <v>32</v>
      </c>
      <c r="C30" s="40">
        <v>55981349</v>
      </c>
      <c r="D30" s="40">
        <v>74486157</v>
      </c>
      <c r="E30" s="40">
        <v>35145671.199999996</v>
      </c>
      <c r="F30" s="26">
        <f t="shared" si="0"/>
        <v>0.47184164971754411</v>
      </c>
    </row>
    <row r="31" spans="2:6" x14ac:dyDescent="0.25">
      <c r="B31" s="19" t="s">
        <v>33</v>
      </c>
      <c r="C31" s="40">
        <v>16583309</v>
      </c>
      <c r="D31" s="40">
        <v>18345906</v>
      </c>
      <c r="E31" s="40">
        <v>10836568.760000007</v>
      </c>
      <c r="F31" s="26">
        <f t="shared" si="0"/>
        <v>0.59068049078633711</v>
      </c>
    </row>
    <row r="32" spans="2:6" x14ac:dyDescent="0.25">
      <c r="B32" s="19" t="s">
        <v>34</v>
      </c>
      <c r="C32" s="40">
        <v>59369521</v>
      </c>
      <c r="D32" s="40">
        <v>57757945</v>
      </c>
      <c r="E32" s="40">
        <v>15322153.019999992</v>
      </c>
      <c r="F32" s="26">
        <f t="shared" si="0"/>
        <v>0.26528217061739284</v>
      </c>
    </row>
    <row r="33" spans="2:6" x14ac:dyDescent="0.25">
      <c r="B33" s="19" t="s">
        <v>35</v>
      </c>
      <c r="C33" s="40">
        <v>420787740</v>
      </c>
      <c r="D33" s="40">
        <v>483732669</v>
      </c>
      <c r="E33" s="40">
        <v>262179465.60000005</v>
      </c>
      <c r="F33" s="26">
        <f t="shared" si="0"/>
        <v>0.54199247311948673</v>
      </c>
    </row>
    <row r="34" spans="2:6" x14ac:dyDescent="0.25">
      <c r="B34" s="20" t="s">
        <v>36</v>
      </c>
      <c r="C34" s="41">
        <v>1240038546</v>
      </c>
      <c r="D34" s="41">
        <v>1162695091</v>
      </c>
      <c r="E34" s="41">
        <v>521594355.45000035</v>
      </c>
      <c r="F34" s="44">
        <f t="shared" si="0"/>
        <v>0.44860803101988872</v>
      </c>
    </row>
    <row r="35" spans="2:6" x14ac:dyDescent="0.25">
      <c r="B35" s="2" t="s">
        <v>3</v>
      </c>
      <c r="C35" s="33">
        <f>SUM(C36:C44)</f>
        <v>668364185</v>
      </c>
      <c r="D35" s="33">
        <f t="shared" ref="D35:E35" si="2">SUM(D36:D44)</f>
        <v>347260395</v>
      </c>
      <c r="E35" s="33">
        <f t="shared" si="2"/>
        <v>23491122</v>
      </c>
      <c r="F35" s="42">
        <f t="shared" si="0"/>
        <v>6.7646994411787148E-2</v>
      </c>
    </row>
    <row r="36" spans="2:6" x14ac:dyDescent="0.25">
      <c r="B36" s="19" t="s">
        <v>25</v>
      </c>
      <c r="C36" s="40">
        <v>0</v>
      </c>
      <c r="D36" s="40">
        <v>142620584</v>
      </c>
      <c r="E36" s="40">
        <v>0</v>
      </c>
      <c r="F36" s="26" t="str">
        <f t="shared" si="0"/>
        <v>%</v>
      </c>
    </row>
    <row r="37" spans="2:6" x14ac:dyDescent="0.25">
      <c r="B37" s="19" t="s">
        <v>26</v>
      </c>
      <c r="C37" s="40">
        <v>0</v>
      </c>
      <c r="D37" s="40">
        <v>1259461</v>
      </c>
      <c r="E37" s="40">
        <v>0</v>
      </c>
      <c r="F37" s="26" t="str">
        <f t="shared" si="0"/>
        <v>%</v>
      </c>
    </row>
    <row r="38" spans="2:6" x14ac:dyDescent="0.25">
      <c r="B38" s="19" t="s">
        <v>27</v>
      </c>
      <c r="C38" s="40">
        <v>0</v>
      </c>
      <c r="D38" s="40">
        <v>34457837</v>
      </c>
      <c r="E38" s="40">
        <v>0</v>
      </c>
      <c r="F38" s="26" t="str">
        <f t="shared" si="0"/>
        <v>%</v>
      </c>
    </row>
    <row r="39" spans="2:6" x14ac:dyDescent="0.25">
      <c r="B39" s="19" t="s">
        <v>28</v>
      </c>
      <c r="C39" s="40">
        <v>11471763</v>
      </c>
      <c r="D39" s="40">
        <v>0</v>
      </c>
      <c r="E39" s="40">
        <v>0</v>
      </c>
      <c r="F39" s="26" t="str">
        <f t="shared" si="0"/>
        <v>%</v>
      </c>
    </row>
    <row r="40" spans="2:6" x14ac:dyDescent="0.25">
      <c r="B40" s="19" t="s">
        <v>29</v>
      </c>
      <c r="C40" s="40">
        <v>15000000</v>
      </c>
      <c r="D40" s="40">
        <v>15532015</v>
      </c>
      <c r="E40" s="40">
        <v>0</v>
      </c>
      <c r="F40" s="26" t="str">
        <f t="shared" si="0"/>
        <v>%</v>
      </c>
    </row>
    <row r="41" spans="2:6" x14ac:dyDescent="0.25">
      <c r="B41" s="19" t="s">
        <v>30</v>
      </c>
      <c r="C41" s="40">
        <v>25000000</v>
      </c>
      <c r="D41" s="40">
        <v>16733423</v>
      </c>
      <c r="E41" s="40">
        <v>0</v>
      </c>
      <c r="F41" s="26" t="str">
        <f t="shared" si="0"/>
        <v>%</v>
      </c>
    </row>
    <row r="42" spans="2:6" x14ac:dyDescent="0.25">
      <c r="B42" s="19" t="s">
        <v>34</v>
      </c>
      <c r="C42" s="40">
        <v>10000000</v>
      </c>
      <c r="D42" s="40">
        <v>0</v>
      </c>
      <c r="E42" s="40">
        <v>0</v>
      </c>
      <c r="F42" s="26" t="str">
        <f t="shared" si="0"/>
        <v>%</v>
      </c>
    </row>
    <row r="43" spans="2:6" x14ac:dyDescent="0.25">
      <c r="B43" s="19" t="s">
        <v>35</v>
      </c>
      <c r="C43" s="40">
        <v>606892422</v>
      </c>
      <c r="D43" s="40">
        <v>65883678</v>
      </c>
      <c r="E43" s="40">
        <v>23491122</v>
      </c>
      <c r="F43" s="26">
        <f t="shared" ref="F43" si="3">IF(E43=0,"%",E43/D43)</f>
        <v>0.35655450201186401</v>
      </c>
    </row>
    <row r="44" spans="2:6" x14ac:dyDescent="0.25">
      <c r="B44" s="19" t="s">
        <v>36</v>
      </c>
      <c r="C44" s="40">
        <v>0</v>
      </c>
      <c r="D44" s="40">
        <v>70773397</v>
      </c>
      <c r="E44" s="40">
        <v>0</v>
      </c>
      <c r="F44" s="26" t="str">
        <f t="shared" si="0"/>
        <v>%</v>
      </c>
    </row>
    <row r="45" spans="2:6" x14ac:dyDescent="0.25">
      <c r="B45" s="2" t="s">
        <v>4</v>
      </c>
      <c r="C45" s="33">
        <f>+SUM(C46:C52)</f>
        <v>57797807</v>
      </c>
      <c r="D45" s="33">
        <f t="shared" ref="D45:E45" si="4">+SUM(D46:D52)</f>
        <v>78554116</v>
      </c>
      <c r="E45" s="33">
        <f t="shared" si="4"/>
        <v>59592860.240000002</v>
      </c>
      <c r="F45" s="42">
        <f t="shared" si="0"/>
        <v>0.75862174096644408</v>
      </c>
    </row>
    <row r="46" spans="2:6" x14ac:dyDescent="0.25">
      <c r="B46" s="18" t="s">
        <v>25</v>
      </c>
      <c r="C46" s="39">
        <v>15836813</v>
      </c>
      <c r="D46" s="39">
        <v>27361313</v>
      </c>
      <c r="E46" s="39">
        <v>22990559</v>
      </c>
      <c r="F46" s="43">
        <f t="shared" si="0"/>
        <v>0.84025788528496426</v>
      </c>
    </row>
    <row r="47" spans="2:6" x14ac:dyDescent="0.25">
      <c r="B47" s="19" t="s">
        <v>26</v>
      </c>
      <c r="C47" s="40">
        <v>115000</v>
      </c>
      <c r="D47" s="40">
        <v>4405000</v>
      </c>
      <c r="E47" s="40">
        <v>4223728.6399999997</v>
      </c>
      <c r="F47" s="26">
        <f t="shared" si="0"/>
        <v>0.95884872644721897</v>
      </c>
    </row>
    <row r="48" spans="2:6" x14ac:dyDescent="0.25">
      <c r="B48" s="19" t="s">
        <v>27</v>
      </c>
      <c r="C48" s="40">
        <v>0</v>
      </c>
      <c r="D48" s="40">
        <v>1973414</v>
      </c>
      <c r="E48" s="40">
        <v>1024872.85</v>
      </c>
      <c r="F48" s="26">
        <f t="shared" si="0"/>
        <v>0.51934001177654565</v>
      </c>
    </row>
    <row r="49" spans="2:6" x14ac:dyDescent="0.25">
      <c r="B49" s="19" t="s">
        <v>28</v>
      </c>
      <c r="C49" s="40">
        <v>0</v>
      </c>
      <c r="D49" s="40">
        <v>2581679</v>
      </c>
      <c r="E49" s="40">
        <v>1272500</v>
      </c>
      <c r="F49" s="26">
        <f t="shared" si="0"/>
        <v>0.49289628958518855</v>
      </c>
    </row>
    <row r="50" spans="2:6" x14ac:dyDescent="0.25">
      <c r="B50" s="19" t="s">
        <v>30</v>
      </c>
      <c r="C50" s="40">
        <v>0</v>
      </c>
      <c r="D50" s="40">
        <v>2095000</v>
      </c>
      <c r="E50" s="40">
        <v>1932278</v>
      </c>
      <c r="F50" s="26">
        <f t="shared" si="0"/>
        <v>0.92232840095465396</v>
      </c>
    </row>
    <row r="51" spans="2:6" x14ac:dyDescent="0.25">
      <c r="B51" s="19" t="s">
        <v>35</v>
      </c>
      <c r="C51" s="40">
        <v>31919685</v>
      </c>
      <c r="D51" s="40">
        <v>8641028</v>
      </c>
      <c r="E51" s="40">
        <v>5711550.959999999</v>
      </c>
      <c r="F51" s="26">
        <f t="shared" si="0"/>
        <v>0.66098049445042872</v>
      </c>
    </row>
    <row r="52" spans="2:6" x14ac:dyDescent="0.25">
      <c r="B52" s="19" t="s">
        <v>36</v>
      </c>
      <c r="C52" s="40">
        <v>9926309</v>
      </c>
      <c r="D52" s="40">
        <v>31496682</v>
      </c>
      <c r="E52" s="40">
        <v>22437370.789999999</v>
      </c>
      <c r="F52" s="26">
        <f t="shared" si="0"/>
        <v>0.71237252196913947</v>
      </c>
    </row>
    <row r="53" spans="2:6" x14ac:dyDescent="0.25">
      <c r="B53" s="2" t="s">
        <v>5</v>
      </c>
      <c r="C53" s="33">
        <f>SUM(C54:C65)</f>
        <v>261143612</v>
      </c>
      <c r="D53" s="33">
        <f t="shared" ref="D53:E53" si="5">SUM(D54:D65)</f>
        <v>476221191</v>
      </c>
      <c r="E53" s="33">
        <f t="shared" si="5"/>
        <v>170426267.71000001</v>
      </c>
      <c r="F53" s="42">
        <f t="shared" si="0"/>
        <v>0.35787207904824214</v>
      </c>
    </row>
    <row r="54" spans="2:6" x14ac:dyDescent="0.25">
      <c r="B54" s="18" t="s">
        <v>25</v>
      </c>
      <c r="C54" s="39">
        <v>25060000</v>
      </c>
      <c r="D54" s="39">
        <v>11435655</v>
      </c>
      <c r="E54" s="39">
        <v>1388435.21</v>
      </c>
      <c r="F54" s="43">
        <f t="shared" si="0"/>
        <v>0.12141282768673942</v>
      </c>
    </row>
    <row r="55" spans="2:6" x14ac:dyDescent="0.25">
      <c r="B55" s="19" t="s">
        <v>26</v>
      </c>
      <c r="C55" s="40">
        <v>88341387</v>
      </c>
      <c r="D55" s="40">
        <v>125294702</v>
      </c>
      <c r="E55" s="40">
        <v>29801792.669999994</v>
      </c>
      <c r="F55" s="26">
        <f t="shared" si="0"/>
        <v>0.23785357396835496</v>
      </c>
    </row>
    <row r="56" spans="2:6" x14ac:dyDescent="0.25">
      <c r="B56" s="19" t="s">
        <v>27</v>
      </c>
      <c r="C56" s="40">
        <v>25640000</v>
      </c>
      <c r="D56" s="40">
        <v>15363876</v>
      </c>
      <c r="E56" s="40">
        <v>2008570.1300000001</v>
      </c>
      <c r="F56" s="26">
        <f t="shared" si="0"/>
        <v>0.13073329477535486</v>
      </c>
    </row>
    <row r="57" spans="2:6" x14ac:dyDescent="0.25">
      <c r="B57" s="19" t="s">
        <v>28</v>
      </c>
      <c r="C57" s="40">
        <v>13528237</v>
      </c>
      <c r="D57" s="40">
        <v>15005397</v>
      </c>
      <c r="E57" s="40">
        <v>378941.05</v>
      </c>
      <c r="F57" s="26">
        <f t="shared" si="0"/>
        <v>2.5253650403251577E-2</v>
      </c>
    </row>
    <row r="58" spans="2:6" x14ac:dyDescent="0.25">
      <c r="B58" s="19" t="s">
        <v>29</v>
      </c>
      <c r="C58" s="40">
        <v>0</v>
      </c>
      <c r="D58" s="40">
        <v>5706225</v>
      </c>
      <c r="E58" s="40">
        <v>848514.68</v>
      </c>
      <c r="F58" s="26">
        <f t="shared" si="0"/>
        <v>0.1486998286958541</v>
      </c>
    </row>
    <row r="59" spans="2:6" x14ac:dyDescent="0.25">
      <c r="B59" s="19" t="s">
        <v>30</v>
      </c>
      <c r="C59" s="40">
        <v>146416</v>
      </c>
      <c r="D59" s="40">
        <v>19819257</v>
      </c>
      <c r="E59" s="40">
        <v>5556931.8600000003</v>
      </c>
      <c r="F59" s="26">
        <f t="shared" si="0"/>
        <v>0.28038043303036037</v>
      </c>
    </row>
    <row r="60" spans="2:6" x14ac:dyDescent="0.25">
      <c r="B60" s="19" t="s">
        <v>31</v>
      </c>
      <c r="C60" s="40">
        <v>0</v>
      </c>
      <c r="D60" s="40">
        <v>1793167</v>
      </c>
      <c r="E60" s="40">
        <v>1361621.24</v>
      </c>
      <c r="F60" s="26">
        <f t="shared" si="0"/>
        <v>0.75933877881981993</v>
      </c>
    </row>
    <row r="61" spans="2:6" x14ac:dyDescent="0.25">
      <c r="B61" s="19" t="s">
        <v>32</v>
      </c>
      <c r="C61" s="40">
        <v>0</v>
      </c>
      <c r="D61" s="40">
        <v>984339</v>
      </c>
      <c r="E61" s="40">
        <v>349493.52</v>
      </c>
      <c r="F61" s="26">
        <f t="shared" si="0"/>
        <v>0.35505402102324507</v>
      </c>
    </row>
    <row r="62" spans="2:6" x14ac:dyDescent="0.25">
      <c r="B62" s="19" t="s">
        <v>33</v>
      </c>
      <c r="C62" s="40">
        <v>0</v>
      </c>
      <c r="D62" s="40">
        <v>321413</v>
      </c>
      <c r="E62" s="40">
        <v>81994.16</v>
      </c>
      <c r="F62" s="26">
        <f t="shared" si="0"/>
        <v>0.25510530065678738</v>
      </c>
    </row>
    <row r="63" spans="2:6" x14ac:dyDescent="0.25">
      <c r="B63" s="19" t="s">
        <v>34</v>
      </c>
      <c r="C63" s="40">
        <v>0</v>
      </c>
      <c r="D63" s="40">
        <v>2621139</v>
      </c>
      <c r="E63" s="40">
        <v>359866.9499999999</v>
      </c>
      <c r="F63" s="26">
        <f t="shared" si="0"/>
        <v>0.13729411145307438</v>
      </c>
    </row>
    <row r="64" spans="2:6" x14ac:dyDescent="0.25">
      <c r="B64" s="19" t="s">
        <v>35</v>
      </c>
      <c r="C64" s="40">
        <v>19979816</v>
      </c>
      <c r="D64" s="40">
        <v>17173763</v>
      </c>
      <c r="E64" s="40">
        <v>7173538.9200000009</v>
      </c>
      <c r="F64" s="26">
        <f t="shared" si="0"/>
        <v>0.41770338393513412</v>
      </c>
    </row>
    <row r="65" spans="2:6" x14ac:dyDescent="0.25">
      <c r="B65" s="19" t="s">
        <v>36</v>
      </c>
      <c r="C65" s="40">
        <v>88447756</v>
      </c>
      <c r="D65" s="40">
        <v>260702258</v>
      </c>
      <c r="E65" s="40">
        <v>121116567.32000001</v>
      </c>
      <c r="F65" s="26">
        <f t="shared" si="0"/>
        <v>0.46457812927726927</v>
      </c>
    </row>
    <row r="66" spans="2:6" x14ac:dyDescent="0.25">
      <c r="B66" s="4" t="s">
        <v>8</v>
      </c>
      <c r="C66" s="38">
        <f>+C53+C45+C35+C22+C19+C6</f>
        <v>7148137697</v>
      </c>
      <c r="D66" s="38">
        <f>+D53+D45+D35+D22+D19+D6</f>
        <v>6382425306</v>
      </c>
      <c r="E66" s="38">
        <f>+E53+E45+E35+E22+E19+E6</f>
        <v>3051552485.2400007</v>
      </c>
      <c r="F66" s="45">
        <f t="shared" si="0"/>
        <v>0.47811800983730945</v>
      </c>
    </row>
    <row r="67" spans="2:6" x14ac:dyDescent="0.2">
      <c r="B67" s="51" t="s">
        <v>23</v>
      </c>
      <c r="C67" s="24"/>
      <c r="D67" s="24"/>
      <c r="E67" s="24"/>
    </row>
    <row r="68" spans="2:6" x14ac:dyDescent="0.25">
      <c r="C68" s="24"/>
      <c r="D68" s="24"/>
      <c r="E68" s="24"/>
      <c r="F68" s="24"/>
    </row>
    <row r="69" spans="2:6" x14ac:dyDescent="0.25">
      <c r="C69" s="24"/>
      <c r="D69" s="24"/>
      <c r="E69" s="24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7"/>
  <sheetViews>
    <sheetView showGridLines="0" topLeftCell="A19" zoomScaleNormal="100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5" width="13.85546875" style="1" bestFit="1" customWidth="1"/>
    <col min="6" max="16384" width="11.42578125" style="1"/>
  </cols>
  <sheetData>
    <row r="2" spans="2:6" ht="43.5" customHeight="1" x14ac:dyDescent="0.25">
      <c r="B2" s="52" t="s">
        <v>21</v>
      </c>
      <c r="C2" s="52"/>
      <c r="D2" s="52"/>
      <c r="E2" s="52"/>
      <c r="F2" s="52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24</v>
      </c>
      <c r="F5" s="12" t="s">
        <v>10</v>
      </c>
    </row>
    <row r="6" spans="2:6" x14ac:dyDescent="0.25">
      <c r="B6" s="2" t="s">
        <v>0</v>
      </c>
      <c r="C6" s="33">
        <f>SUM(C7:C18)</f>
        <v>3101057284</v>
      </c>
      <c r="D6" s="33">
        <f>SUM(D7:D18)</f>
        <v>2509259369</v>
      </c>
      <c r="E6" s="33">
        <f>SUM(E7:E18)</f>
        <v>1499574292.9499998</v>
      </c>
      <c r="F6" s="42">
        <f t="shared" ref="F6:F66" si="0">IF(E6=0,"%",E6/D6)</f>
        <v>0.59761629725332699</v>
      </c>
    </row>
    <row r="7" spans="2:6" x14ac:dyDescent="0.25">
      <c r="B7" s="13" t="s">
        <v>25</v>
      </c>
      <c r="C7" s="34">
        <v>108689727</v>
      </c>
      <c r="D7" s="34">
        <v>162442799</v>
      </c>
      <c r="E7" s="34">
        <v>105849696.01999989</v>
      </c>
      <c r="F7" s="46">
        <f t="shared" si="0"/>
        <v>0.65161211621328863</v>
      </c>
    </row>
    <row r="8" spans="2:6" x14ac:dyDescent="0.25">
      <c r="B8" s="15" t="s">
        <v>26</v>
      </c>
      <c r="C8" s="35">
        <v>205773537</v>
      </c>
      <c r="D8" s="35">
        <v>249546650</v>
      </c>
      <c r="E8" s="35">
        <v>167972359.97000003</v>
      </c>
      <c r="F8" s="27">
        <f t="shared" si="0"/>
        <v>0.67311005765855814</v>
      </c>
    </row>
    <row r="9" spans="2:6" x14ac:dyDescent="0.25">
      <c r="B9" s="15" t="s">
        <v>27</v>
      </c>
      <c r="C9" s="35">
        <v>53025968</v>
      </c>
      <c r="D9" s="35">
        <v>90299640</v>
      </c>
      <c r="E9" s="35">
        <v>57208465.709999986</v>
      </c>
      <c r="F9" s="27">
        <f t="shared" si="0"/>
        <v>0.63354035198811409</v>
      </c>
    </row>
    <row r="10" spans="2:6" x14ac:dyDescent="0.25">
      <c r="B10" s="15" t="s">
        <v>28</v>
      </c>
      <c r="C10" s="35">
        <v>14634106</v>
      </c>
      <c r="D10" s="35">
        <v>33147577</v>
      </c>
      <c r="E10" s="35">
        <v>21664595.899999995</v>
      </c>
      <c r="F10" s="27">
        <f t="shared" si="0"/>
        <v>0.65358007615458569</v>
      </c>
    </row>
    <row r="11" spans="2:6" x14ac:dyDescent="0.25">
      <c r="B11" s="15" t="s">
        <v>29</v>
      </c>
      <c r="C11" s="35">
        <v>39213384</v>
      </c>
      <c r="D11" s="35">
        <v>83668107</v>
      </c>
      <c r="E11" s="35">
        <v>55861734.389999956</v>
      </c>
      <c r="F11" s="27">
        <f t="shared" si="0"/>
        <v>0.66765863831483552</v>
      </c>
    </row>
    <row r="12" spans="2:6" x14ac:dyDescent="0.25">
      <c r="B12" s="15" t="s">
        <v>30</v>
      </c>
      <c r="C12" s="35">
        <v>25187966</v>
      </c>
      <c r="D12" s="35">
        <v>45931882</v>
      </c>
      <c r="E12" s="35">
        <v>30021724.900000002</v>
      </c>
      <c r="F12" s="27">
        <f t="shared" si="0"/>
        <v>0.65361408226207673</v>
      </c>
    </row>
    <row r="13" spans="2:6" x14ac:dyDescent="0.25">
      <c r="B13" s="15" t="s">
        <v>31</v>
      </c>
      <c r="C13" s="35">
        <v>2776134</v>
      </c>
      <c r="D13" s="35">
        <v>6776027</v>
      </c>
      <c r="E13" s="35">
        <v>3313501.8999999994</v>
      </c>
      <c r="F13" s="27">
        <f t="shared" si="0"/>
        <v>0.48900364476115565</v>
      </c>
    </row>
    <row r="14" spans="2:6" x14ac:dyDescent="0.25">
      <c r="B14" s="15" t="s">
        <v>32</v>
      </c>
      <c r="C14" s="35">
        <v>147266477</v>
      </c>
      <c r="D14" s="35">
        <v>170766075</v>
      </c>
      <c r="E14" s="35">
        <v>110087538.65000001</v>
      </c>
      <c r="F14" s="27">
        <f t="shared" si="0"/>
        <v>0.64466867116316873</v>
      </c>
    </row>
    <row r="15" spans="2:6" x14ac:dyDescent="0.25">
      <c r="B15" s="15" t="s">
        <v>33</v>
      </c>
      <c r="C15" s="35">
        <v>21388099</v>
      </c>
      <c r="D15" s="35">
        <v>26416310</v>
      </c>
      <c r="E15" s="35">
        <v>16773617.210000001</v>
      </c>
      <c r="F15" s="27">
        <f t="shared" si="0"/>
        <v>0.63497200063142811</v>
      </c>
    </row>
    <row r="16" spans="2:6" x14ac:dyDescent="0.25">
      <c r="B16" s="15" t="s">
        <v>34</v>
      </c>
      <c r="C16" s="35">
        <v>17259058</v>
      </c>
      <c r="D16" s="35">
        <v>30715731</v>
      </c>
      <c r="E16" s="35">
        <v>17381517.79999999</v>
      </c>
      <c r="F16" s="27">
        <f t="shared" si="0"/>
        <v>0.56588325376335624</v>
      </c>
    </row>
    <row r="17" spans="2:6" x14ac:dyDescent="0.25">
      <c r="B17" s="15" t="s">
        <v>35</v>
      </c>
      <c r="C17" s="35">
        <v>1681576870</v>
      </c>
      <c r="D17" s="35">
        <v>943037814</v>
      </c>
      <c r="E17" s="35">
        <v>486919064.91000026</v>
      </c>
      <c r="F17" s="27">
        <f t="shared" si="0"/>
        <v>0.51633037157299</v>
      </c>
    </row>
    <row r="18" spans="2:6" x14ac:dyDescent="0.25">
      <c r="B18" s="15" t="s">
        <v>36</v>
      </c>
      <c r="C18" s="35">
        <v>784265958</v>
      </c>
      <c r="D18" s="35">
        <v>666510757</v>
      </c>
      <c r="E18" s="35">
        <v>426520475.58999997</v>
      </c>
      <c r="F18" s="27">
        <f t="shared" si="0"/>
        <v>0.63993037038110401</v>
      </c>
    </row>
    <row r="19" spans="2:6" x14ac:dyDescent="0.25">
      <c r="B19" s="2" t="s">
        <v>1</v>
      </c>
      <c r="C19" s="33">
        <f>SUM(C20:C21)</f>
        <v>181134837</v>
      </c>
      <c r="D19" s="33">
        <f>SUM(D20:D21)</f>
        <v>182101338</v>
      </c>
      <c r="E19" s="33">
        <f>SUM(E20:E21)</f>
        <v>112543657.86000001</v>
      </c>
      <c r="F19" s="42">
        <f t="shared" si="0"/>
        <v>0.61802762734230987</v>
      </c>
    </row>
    <row r="20" spans="2:6" x14ac:dyDescent="0.25">
      <c r="B20" s="15" t="s">
        <v>35</v>
      </c>
      <c r="C20" s="35">
        <v>6547549</v>
      </c>
      <c r="D20" s="35">
        <v>2187174</v>
      </c>
      <c r="E20" s="35">
        <v>536186.55000000005</v>
      </c>
      <c r="F20" s="27">
        <f t="shared" si="0"/>
        <v>0.24515038584035839</v>
      </c>
    </row>
    <row r="21" spans="2:6" x14ac:dyDescent="0.25">
      <c r="B21" s="15" t="s">
        <v>36</v>
      </c>
      <c r="C21" s="35">
        <v>174587288</v>
      </c>
      <c r="D21" s="35">
        <v>179914164</v>
      </c>
      <c r="E21" s="35">
        <v>112007471.31000002</v>
      </c>
      <c r="F21" s="27">
        <f t="shared" si="0"/>
        <v>0.62256060790188827</v>
      </c>
    </row>
    <row r="22" spans="2:6" x14ac:dyDescent="0.25">
      <c r="B22" s="2" t="s">
        <v>2</v>
      </c>
      <c r="C22" s="33">
        <f>SUM(C23:C34)</f>
        <v>2619996950</v>
      </c>
      <c r="D22" s="33">
        <f t="shared" ref="D22:E22" si="1">SUM(D23:D34)</f>
        <v>1934080984</v>
      </c>
      <c r="E22" s="33">
        <f t="shared" si="1"/>
        <v>873971447.22000003</v>
      </c>
      <c r="F22" s="42">
        <f t="shared" si="0"/>
        <v>0.45187944788768991</v>
      </c>
    </row>
    <row r="23" spans="2:6" x14ac:dyDescent="0.25">
      <c r="B23" s="13" t="s">
        <v>25</v>
      </c>
      <c r="C23" s="34">
        <v>352358658</v>
      </c>
      <c r="D23" s="34">
        <v>139871472</v>
      </c>
      <c r="E23" s="34">
        <v>87014033.070000097</v>
      </c>
      <c r="F23" s="46">
        <f t="shared" si="0"/>
        <v>0.62209993092801719</v>
      </c>
    </row>
    <row r="24" spans="2:6" x14ac:dyDescent="0.25">
      <c r="B24" s="15" t="s">
        <v>26</v>
      </c>
      <c r="C24" s="35">
        <v>140453399</v>
      </c>
      <c r="D24" s="35">
        <v>119349100</v>
      </c>
      <c r="E24" s="35">
        <v>73906940.789999932</v>
      </c>
      <c r="F24" s="27">
        <f t="shared" si="0"/>
        <v>0.61925008894076228</v>
      </c>
    </row>
    <row r="25" spans="2:6" x14ac:dyDescent="0.25">
      <c r="B25" s="15" t="s">
        <v>27</v>
      </c>
      <c r="C25" s="35">
        <v>184998409</v>
      </c>
      <c r="D25" s="35">
        <v>277725968</v>
      </c>
      <c r="E25" s="35">
        <v>60489360.249999985</v>
      </c>
      <c r="F25" s="27">
        <f t="shared" si="0"/>
        <v>0.21780232034333924</v>
      </c>
    </row>
    <row r="26" spans="2:6" x14ac:dyDescent="0.25">
      <c r="B26" s="15" t="s">
        <v>28</v>
      </c>
      <c r="C26" s="35">
        <v>116144087</v>
      </c>
      <c r="D26" s="35">
        <v>88086099</v>
      </c>
      <c r="E26" s="35">
        <v>16364324.280000007</v>
      </c>
      <c r="F26" s="27">
        <f t="shared" si="0"/>
        <v>0.18577646718127461</v>
      </c>
    </row>
    <row r="27" spans="2:6" x14ac:dyDescent="0.25">
      <c r="B27" s="15" t="s">
        <v>29</v>
      </c>
      <c r="C27" s="35">
        <v>63467827</v>
      </c>
      <c r="D27" s="35">
        <v>35822725</v>
      </c>
      <c r="E27" s="35">
        <v>17323728.989999995</v>
      </c>
      <c r="F27" s="27">
        <f t="shared" si="0"/>
        <v>0.48359606897576873</v>
      </c>
    </row>
    <row r="28" spans="2:6" x14ac:dyDescent="0.25">
      <c r="B28" s="15" t="s">
        <v>30</v>
      </c>
      <c r="C28" s="35">
        <v>187210176</v>
      </c>
      <c r="D28" s="35">
        <v>137364105</v>
      </c>
      <c r="E28" s="35">
        <v>15596950.549999991</v>
      </c>
      <c r="F28" s="27">
        <f t="shared" si="0"/>
        <v>0.11354458684821622</v>
      </c>
    </row>
    <row r="29" spans="2:6" x14ac:dyDescent="0.25">
      <c r="B29" s="15" t="s">
        <v>31</v>
      </c>
      <c r="C29" s="35">
        <v>25797733</v>
      </c>
      <c r="D29" s="35">
        <v>27003288</v>
      </c>
      <c r="E29" s="35">
        <v>12277702.170000004</v>
      </c>
      <c r="F29" s="27">
        <f t="shared" si="0"/>
        <v>0.45467434076916868</v>
      </c>
    </row>
    <row r="30" spans="2:6" x14ac:dyDescent="0.25">
      <c r="B30" s="15" t="s">
        <v>32</v>
      </c>
      <c r="C30" s="35">
        <v>55569726</v>
      </c>
      <c r="D30" s="35">
        <v>71600117</v>
      </c>
      <c r="E30" s="35">
        <v>34316954.110000007</v>
      </c>
      <c r="F30" s="27">
        <f t="shared" si="0"/>
        <v>0.4792862853841427</v>
      </c>
    </row>
    <row r="31" spans="2:6" x14ac:dyDescent="0.25">
      <c r="B31" s="15" t="s">
        <v>33</v>
      </c>
      <c r="C31" s="35">
        <v>16421287</v>
      </c>
      <c r="D31" s="35">
        <v>16529335</v>
      </c>
      <c r="E31" s="35">
        <v>10265450.120000005</v>
      </c>
      <c r="F31" s="27">
        <f t="shared" si="0"/>
        <v>0.62104435054404816</v>
      </c>
    </row>
    <row r="32" spans="2:6" x14ac:dyDescent="0.25">
      <c r="B32" s="15" t="s">
        <v>34</v>
      </c>
      <c r="C32" s="35">
        <v>59201092</v>
      </c>
      <c r="D32" s="35">
        <v>55146551</v>
      </c>
      <c r="E32" s="35">
        <v>15059064.700000001</v>
      </c>
      <c r="F32" s="27">
        <f t="shared" si="0"/>
        <v>0.27307355450026244</v>
      </c>
    </row>
    <row r="33" spans="2:6" x14ac:dyDescent="0.25">
      <c r="B33" s="15" t="s">
        <v>35</v>
      </c>
      <c r="C33" s="35">
        <v>347384897</v>
      </c>
      <c r="D33" s="35">
        <v>389701960</v>
      </c>
      <c r="E33" s="35">
        <v>226170444.07999989</v>
      </c>
      <c r="F33" s="27">
        <f t="shared" si="0"/>
        <v>0.58036773558952559</v>
      </c>
    </row>
    <row r="34" spans="2:6" x14ac:dyDescent="0.25">
      <c r="B34" s="16" t="s">
        <v>36</v>
      </c>
      <c r="C34" s="36">
        <v>1070989659</v>
      </c>
      <c r="D34" s="36">
        <v>575880264</v>
      </c>
      <c r="E34" s="36">
        <v>305186494.11000019</v>
      </c>
      <c r="F34" s="47">
        <f t="shared" si="0"/>
        <v>0.52994782628980697</v>
      </c>
    </row>
    <row r="35" spans="2:6" x14ac:dyDescent="0.25">
      <c r="B35" s="2" t="s">
        <v>3</v>
      </c>
      <c r="C35" s="33">
        <f>SUM(C36:C44)</f>
        <v>668364185</v>
      </c>
      <c r="D35" s="33">
        <f t="shared" ref="D35:E35" si="2">SUM(D36:D44)</f>
        <v>347260395</v>
      </c>
      <c r="E35" s="33">
        <f t="shared" si="2"/>
        <v>23491122</v>
      </c>
      <c r="F35" s="42">
        <f t="shared" si="0"/>
        <v>6.7646994411787148E-2</v>
      </c>
    </row>
    <row r="36" spans="2:6" x14ac:dyDescent="0.25">
      <c r="B36" s="15" t="s">
        <v>25</v>
      </c>
      <c r="C36" s="35">
        <v>0</v>
      </c>
      <c r="D36" s="35">
        <v>142620584</v>
      </c>
      <c r="E36" s="35">
        <v>0</v>
      </c>
      <c r="F36" s="27" t="str">
        <f t="shared" si="0"/>
        <v>%</v>
      </c>
    </row>
    <row r="37" spans="2:6" x14ac:dyDescent="0.25">
      <c r="B37" s="15" t="s">
        <v>26</v>
      </c>
      <c r="C37" s="35">
        <v>0</v>
      </c>
      <c r="D37" s="35">
        <v>1259461</v>
      </c>
      <c r="E37" s="35">
        <v>0</v>
      </c>
      <c r="F37" s="27" t="str">
        <f t="shared" si="0"/>
        <v>%</v>
      </c>
    </row>
    <row r="38" spans="2:6" x14ac:dyDescent="0.25">
      <c r="B38" s="15" t="s">
        <v>27</v>
      </c>
      <c r="C38" s="35">
        <v>0</v>
      </c>
      <c r="D38" s="35">
        <v>34457837</v>
      </c>
      <c r="E38" s="35">
        <v>0</v>
      </c>
      <c r="F38" s="27" t="str">
        <f t="shared" si="0"/>
        <v>%</v>
      </c>
    </row>
    <row r="39" spans="2:6" x14ac:dyDescent="0.25">
      <c r="B39" s="15" t="s">
        <v>28</v>
      </c>
      <c r="C39" s="35">
        <v>11471763</v>
      </c>
      <c r="D39" s="35">
        <v>0</v>
      </c>
      <c r="E39" s="35">
        <v>0</v>
      </c>
      <c r="F39" s="27" t="str">
        <f t="shared" si="0"/>
        <v>%</v>
      </c>
    </row>
    <row r="40" spans="2:6" x14ac:dyDescent="0.25">
      <c r="B40" s="15" t="s">
        <v>29</v>
      </c>
      <c r="C40" s="35">
        <v>15000000</v>
      </c>
      <c r="D40" s="35">
        <v>15532015</v>
      </c>
      <c r="E40" s="35">
        <v>0</v>
      </c>
      <c r="F40" s="27" t="str">
        <f t="shared" si="0"/>
        <v>%</v>
      </c>
    </row>
    <row r="41" spans="2:6" x14ac:dyDescent="0.25">
      <c r="B41" s="15" t="s">
        <v>30</v>
      </c>
      <c r="C41" s="35">
        <v>25000000</v>
      </c>
      <c r="D41" s="35">
        <v>16733423</v>
      </c>
      <c r="E41" s="35">
        <v>0</v>
      </c>
      <c r="F41" s="27" t="str">
        <f t="shared" si="0"/>
        <v>%</v>
      </c>
    </row>
    <row r="42" spans="2:6" x14ac:dyDescent="0.25">
      <c r="B42" s="15" t="s">
        <v>34</v>
      </c>
      <c r="C42" s="35">
        <v>10000000</v>
      </c>
      <c r="D42" s="35">
        <v>0</v>
      </c>
      <c r="E42" s="35">
        <v>0</v>
      </c>
      <c r="F42" s="27" t="str">
        <f t="shared" si="0"/>
        <v>%</v>
      </c>
    </row>
    <row r="43" spans="2:6" x14ac:dyDescent="0.25">
      <c r="B43" s="15" t="s">
        <v>35</v>
      </c>
      <c r="C43" s="35">
        <v>606892422</v>
      </c>
      <c r="D43" s="35">
        <v>65883678</v>
      </c>
      <c r="E43" s="35">
        <v>23491122</v>
      </c>
      <c r="F43" s="27">
        <f t="shared" si="0"/>
        <v>0.35655450201186401</v>
      </c>
    </row>
    <row r="44" spans="2:6" x14ac:dyDescent="0.25">
      <c r="B44" s="15" t="s">
        <v>36</v>
      </c>
      <c r="C44" s="35">
        <v>0</v>
      </c>
      <c r="D44" s="35">
        <v>70773397</v>
      </c>
      <c r="E44" s="35">
        <v>0</v>
      </c>
      <c r="F44" s="27" t="str">
        <f t="shared" si="0"/>
        <v>%</v>
      </c>
    </row>
    <row r="45" spans="2:6" x14ac:dyDescent="0.25">
      <c r="B45" s="2" t="s">
        <v>4</v>
      </c>
      <c r="C45" s="33">
        <f>+SUM(C46:C52)</f>
        <v>54106220</v>
      </c>
      <c r="D45" s="33">
        <f t="shared" ref="D45:E45" si="3">+SUM(D46:D52)</f>
        <v>76223809</v>
      </c>
      <c r="E45" s="33">
        <f t="shared" si="3"/>
        <v>58500285.109999999</v>
      </c>
      <c r="F45" s="42">
        <f t="shared" si="0"/>
        <v>0.76748047463752433</v>
      </c>
    </row>
    <row r="46" spans="2:6" x14ac:dyDescent="0.25">
      <c r="B46" s="13" t="s">
        <v>25</v>
      </c>
      <c r="C46" s="34">
        <v>15836813</v>
      </c>
      <c r="D46" s="34">
        <v>27361313</v>
      </c>
      <c r="E46" s="34">
        <v>22990559</v>
      </c>
      <c r="F46" s="46">
        <f t="shared" si="0"/>
        <v>0.84025788528496426</v>
      </c>
    </row>
    <row r="47" spans="2:6" x14ac:dyDescent="0.25">
      <c r="B47" s="15" t="s">
        <v>26</v>
      </c>
      <c r="C47" s="35">
        <v>115000</v>
      </c>
      <c r="D47" s="35">
        <v>4405000</v>
      </c>
      <c r="E47" s="35">
        <v>4223728.6399999997</v>
      </c>
      <c r="F47" s="27">
        <f t="shared" si="0"/>
        <v>0.95884872644721897</v>
      </c>
    </row>
    <row r="48" spans="2:6" x14ac:dyDescent="0.25">
      <c r="B48" s="15" t="s">
        <v>27</v>
      </c>
      <c r="C48" s="35">
        <v>0</v>
      </c>
      <c r="D48" s="35">
        <v>1973414</v>
      </c>
      <c r="E48" s="35">
        <v>1024872.85</v>
      </c>
      <c r="F48" s="27">
        <f t="shared" si="0"/>
        <v>0.51934001177654565</v>
      </c>
    </row>
    <row r="49" spans="2:6" x14ac:dyDescent="0.25">
      <c r="B49" s="15" t="s">
        <v>28</v>
      </c>
      <c r="C49" s="35">
        <v>0</v>
      </c>
      <c r="D49" s="35">
        <v>2581679</v>
      </c>
      <c r="E49" s="35">
        <v>1272500</v>
      </c>
      <c r="F49" s="27">
        <f t="shared" si="0"/>
        <v>0.49289628958518855</v>
      </c>
    </row>
    <row r="50" spans="2:6" x14ac:dyDescent="0.25">
      <c r="B50" s="15" t="s">
        <v>30</v>
      </c>
      <c r="C50" s="35">
        <v>0</v>
      </c>
      <c r="D50" s="35">
        <v>2095000</v>
      </c>
      <c r="E50" s="35">
        <v>1932278</v>
      </c>
      <c r="F50" s="27">
        <f t="shared" si="0"/>
        <v>0.92232840095465396</v>
      </c>
    </row>
    <row r="51" spans="2:6" x14ac:dyDescent="0.25">
      <c r="B51" s="15" t="s">
        <v>35</v>
      </c>
      <c r="C51" s="35">
        <v>28569220</v>
      </c>
      <c r="D51" s="35">
        <v>6835428</v>
      </c>
      <c r="E51" s="35">
        <v>4744305.2300000004</v>
      </c>
      <c r="F51" s="27">
        <f t="shared" si="0"/>
        <v>0.69407581061493162</v>
      </c>
    </row>
    <row r="52" spans="2:6" x14ac:dyDescent="0.25">
      <c r="B52" s="15" t="s">
        <v>36</v>
      </c>
      <c r="C52" s="35">
        <v>9585187</v>
      </c>
      <c r="D52" s="35">
        <v>30971975</v>
      </c>
      <c r="E52" s="35">
        <v>22312041.390000001</v>
      </c>
      <c r="F52" s="27">
        <f t="shared" si="0"/>
        <v>0.72039453053930214</v>
      </c>
    </row>
    <row r="53" spans="2:6" x14ac:dyDescent="0.25">
      <c r="B53" s="2" t="s">
        <v>5</v>
      </c>
      <c r="C53" s="33">
        <f>+SUM(C54:C65)</f>
        <v>258099871</v>
      </c>
      <c r="D53" s="33">
        <f t="shared" ref="D53:E53" si="4">+SUM(D54:D65)</f>
        <v>357438700</v>
      </c>
      <c r="E53" s="33">
        <f t="shared" si="4"/>
        <v>148708867.94</v>
      </c>
      <c r="F53" s="42">
        <f t="shared" si="0"/>
        <v>0.41604019917261337</v>
      </c>
    </row>
    <row r="54" spans="2:6" x14ac:dyDescent="0.25">
      <c r="B54" s="13" t="s">
        <v>25</v>
      </c>
      <c r="C54" s="34">
        <v>25060000</v>
      </c>
      <c r="D54" s="34">
        <v>9363186</v>
      </c>
      <c r="E54" s="34">
        <v>1361612.7899999998</v>
      </c>
      <c r="F54" s="46">
        <f t="shared" si="0"/>
        <v>0.1454219525276973</v>
      </c>
    </row>
    <row r="55" spans="2:6" x14ac:dyDescent="0.25">
      <c r="B55" s="15" t="s">
        <v>26</v>
      </c>
      <c r="C55" s="35">
        <v>88341387</v>
      </c>
      <c r="D55" s="35">
        <v>122530195</v>
      </c>
      <c r="E55" s="35">
        <v>29425842.669999994</v>
      </c>
      <c r="F55" s="27">
        <f t="shared" si="0"/>
        <v>0.24015176561173346</v>
      </c>
    </row>
    <row r="56" spans="2:6" x14ac:dyDescent="0.25">
      <c r="B56" s="15" t="s">
        <v>27</v>
      </c>
      <c r="C56" s="35">
        <v>25640000</v>
      </c>
      <c r="D56" s="35">
        <v>15313828</v>
      </c>
      <c r="E56" s="35">
        <v>2005510.1300000001</v>
      </c>
      <c r="F56" s="27">
        <f t="shared" si="0"/>
        <v>0.13096073235248562</v>
      </c>
    </row>
    <row r="57" spans="2:6" x14ac:dyDescent="0.25">
      <c r="B57" s="15" t="s">
        <v>28</v>
      </c>
      <c r="C57" s="35">
        <v>13528237</v>
      </c>
      <c r="D57" s="35">
        <v>14992069</v>
      </c>
      <c r="E57" s="35">
        <v>378941.05</v>
      </c>
      <c r="F57" s="27">
        <f t="shared" si="0"/>
        <v>2.5276100983793497E-2</v>
      </c>
    </row>
    <row r="58" spans="2:6" x14ac:dyDescent="0.25">
      <c r="B58" s="15" t="s">
        <v>29</v>
      </c>
      <c r="C58" s="35">
        <v>0</v>
      </c>
      <c r="D58" s="35">
        <v>4297386</v>
      </c>
      <c r="E58" s="35">
        <v>571793</v>
      </c>
      <c r="F58" s="27">
        <f t="shared" si="0"/>
        <v>0.13305600195095343</v>
      </c>
    </row>
    <row r="59" spans="2:6" x14ac:dyDescent="0.25">
      <c r="B59" s="15" t="s">
        <v>30</v>
      </c>
      <c r="C59" s="35">
        <v>146416</v>
      </c>
      <c r="D59" s="35">
        <v>19500154</v>
      </c>
      <c r="E59" s="35">
        <v>5370436.8600000003</v>
      </c>
      <c r="F59" s="27">
        <f t="shared" si="0"/>
        <v>0.27540484346944133</v>
      </c>
    </row>
    <row r="60" spans="2:6" x14ac:dyDescent="0.25">
      <c r="B60" s="15" t="s">
        <v>31</v>
      </c>
      <c r="C60" s="35">
        <v>0</v>
      </c>
      <c r="D60" s="35">
        <v>1788547</v>
      </c>
      <c r="E60" s="35">
        <v>1361621.24</v>
      </c>
      <c r="F60" s="27">
        <f t="shared" si="0"/>
        <v>0.7613002286213334</v>
      </c>
    </row>
    <row r="61" spans="2:6" x14ac:dyDescent="0.25">
      <c r="B61" s="15" t="s">
        <v>32</v>
      </c>
      <c r="C61" s="35">
        <v>0</v>
      </c>
      <c r="D61" s="35">
        <v>742759</v>
      </c>
      <c r="E61" s="35">
        <v>132713.97</v>
      </c>
      <c r="F61" s="27">
        <f t="shared" si="0"/>
        <v>0.17867702713800843</v>
      </c>
    </row>
    <row r="62" spans="2:6" x14ac:dyDescent="0.25">
      <c r="B62" s="15" t="s">
        <v>33</v>
      </c>
      <c r="C62" s="35">
        <v>0</v>
      </c>
      <c r="D62" s="35">
        <v>306413</v>
      </c>
      <c r="E62" s="35">
        <v>73794.16</v>
      </c>
      <c r="F62" s="27">
        <f t="shared" si="0"/>
        <v>0.2408323406643974</v>
      </c>
    </row>
    <row r="63" spans="2:6" x14ac:dyDescent="0.25">
      <c r="B63" s="15" t="s">
        <v>34</v>
      </c>
      <c r="C63" s="35">
        <v>0</v>
      </c>
      <c r="D63" s="35">
        <v>2561130</v>
      </c>
      <c r="E63" s="35">
        <v>359866.94999999995</v>
      </c>
      <c r="F63" s="27">
        <f t="shared" si="0"/>
        <v>0.14051100490798982</v>
      </c>
    </row>
    <row r="64" spans="2:6" x14ac:dyDescent="0.25">
      <c r="B64" s="15" t="s">
        <v>35</v>
      </c>
      <c r="C64" s="35">
        <v>18932075</v>
      </c>
      <c r="D64" s="35">
        <v>10164385</v>
      </c>
      <c r="E64" s="35">
        <v>5928934.7000000011</v>
      </c>
      <c r="F64" s="27">
        <f t="shared" si="0"/>
        <v>0.5833048138180521</v>
      </c>
    </row>
    <row r="65" spans="2:6" x14ac:dyDescent="0.25">
      <c r="B65" s="15" t="s">
        <v>36</v>
      </c>
      <c r="C65" s="35">
        <v>86451756</v>
      </c>
      <c r="D65" s="35">
        <v>155878648</v>
      </c>
      <c r="E65" s="35">
        <v>101737800.42</v>
      </c>
      <c r="F65" s="27">
        <f t="shared" si="0"/>
        <v>0.65267310003869161</v>
      </c>
    </row>
    <row r="66" spans="2:6" x14ac:dyDescent="0.25">
      <c r="B66" s="4" t="s">
        <v>8</v>
      </c>
      <c r="C66" s="38">
        <f>+C53+C45+C35+C22+C19+C6</f>
        <v>6882759347</v>
      </c>
      <c r="D66" s="38">
        <f>+D53+D45+D35+D22+D19+D6</f>
        <v>5406364595</v>
      </c>
      <c r="E66" s="38">
        <f>+E53+E45+E35+E22+E19+E6</f>
        <v>2716789673.0799999</v>
      </c>
      <c r="F66" s="45">
        <f t="shared" si="0"/>
        <v>0.50251691785503783</v>
      </c>
    </row>
    <row r="67" spans="2:6" x14ac:dyDescent="0.2">
      <c r="B67" s="51" t="s">
        <v>23</v>
      </c>
      <c r="C67" s="11"/>
      <c r="D67" s="11"/>
      <c r="E67" s="11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showGridLines="0" zoomScaleNormal="100" workbookViewId="0"/>
  </sheetViews>
  <sheetFormatPr baseColWidth="10" defaultRowHeight="15" x14ac:dyDescent="0.25"/>
  <cols>
    <col min="2" max="2" width="108" bestFit="1" customWidth="1"/>
    <col min="3" max="4" width="12.28515625" bestFit="1" customWidth="1"/>
    <col min="5" max="5" width="12.42578125" customWidth="1"/>
  </cols>
  <sheetData>
    <row r="2" spans="2:6" ht="52.5" customHeight="1" x14ac:dyDescent="0.25">
      <c r="B2" s="52" t="s">
        <v>20</v>
      </c>
      <c r="C2" s="52"/>
      <c r="D2" s="52"/>
      <c r="E2" s="52"/>
      <c r="F2" s="52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24</v>
      </c>
      <c r="F5" s="12" t="s">
        <v>10</v>
      </c>
    </row>
    <row r="6" spans="2:6" x14ac:dyDescent="0.25">
      <c r="B6" s="2" t="s">
        <v>0</v>
      </c>
      <c r="C6" s="33">
        <f>SUM(C7:C9)</f>
        <v>1859589</v>
      </c>
      <c r="D6" s="33">
        <f>SUM(D7:D9)</f>
        <v>1859589</v>
      </c>
      <c r="E6" s="33">
        <f>SUM(E7:E9)</f>
        <v>584850</v>
      </c>
      <c r="F6" s="42">
        <f t="shared" ref="F6:F37" si="0">IF(E6=0,"%",E6/D6)</f>
        <v>0.31450497932607691</v>
      </c>
    </row>
    <row r="7" spans="2:6" x14ac:dyDescent="0.25">
      <c r="B7" s="15" t="s">
        <v>26</v>
      </c>
      <c r="C7" s="35">
        <v>212597</v>
      </c>
      <c r="D7" s="35">
        <v>212597</v>
      </c>
      <c r="E7" s="35">
        <v>103412</v>
      </c>
      <c r="F7" s="48">
        <f t="shared" si="0"/>
        <v>0.48642266824085006</v>
      </c>
    </row>
    <row r="8" spans="2:6" x14ac:dyDescent="0.25">
      <c r="B8" s="15" t="s">
        <v>32</v>
      </c>
      <c r="C8" s="35">
        <v>650000</v>
      </c>
      <c r="D8" s="35">
        <v>650000</v>
      </c>
      <c r="E8" s="35">
        <v>338772</v>
      </c>
      <c r="F8" s="48">
        <f t="shared" si="0"/>
        <v>0.52118769230769235</v>
      </c>
    </row>
    <row r="9" spans="2:6" x14ac:dyDescent="0.25">
      <c r="B9" s="15" t="s">
        <v>36</v>
      </c>
      <c r="C9" s="35">
        <v>996992</v>
      </c>
      <c r="D9" s="35">
        <v>996992</v>
      </c>
      <c r="E9" s="35">
        <v>142666</v>
      </c>
      <c r="F9" s="48">
        <f t="shared" si="0"/>
        <v>0.14309643407369366</v>
      </c>
    </row>
    <row r="10" spans="2:6" x14ac:dyDescent="0.25">
      <c r="B10" s="2" t="s">
        <v>1</v>
      </c>
      <c r="C10" s="33">
        <f>SUM(C11:C11)</f>
        <v>867000</v>
      </c>
      <c r="D10" s="33">
        <f>SUM(D11:D11)</f>
        <v>867000</v>
      </c>
      <c r="E10" s="33">
        <f>SUM(E11:E11)</f>
        <v>0</v>
      </c>
      <c r="F10" s="42" t="str">
        <f t="shared" si="0"/>
        <v>%</v>
      </c>
    </row>
    <row r="11" spans="2:6" x14ac:dyDescent="0.25">
      <c r="B11" s="25" t="s">
        <v>36</v>
      </c>
      <c r="C11" s="34">
        <v>867000</v>
      </c>
      <c r="D11" s="34">
        <v>867000</v>
      </c>
      <c r="E11" s="34">
        <v>0</v>
      </c>
      <c r="F11" s="28" t="str">
        <f t="shared" si="0"/>
        <v>%</v>
      </c>
    </row>
    <row r="12" spans="2:6" x14ac:dyDescent="0.25">
      <c r="B12" s="2" t="s">
        <v>2</v>
      </c>
      <c r="C12" s="33">
        <f>+SUM(C13:C24)</f>
        <v>255916433</v>
      </c>
      <c r="D12" s="33">
        <f>+SUM(D13:D24)</f>
        <v>265586977</v>
      </c>
      <c r="E12" s="33">
        <f>+SUM(E13:E24)</f>
        <v>96600068.319999993</v>
      </c>
      <c r="F12" s="42">
        <f t="shared" si="0"/>
        <v>0.36372291070582119</v>
      </c>
    </row>
    <row r="13" spans="2:6" x14ac:dyDescent="0.25">
      <c r="B13" s="13" t="s">
        <v>25</v>
      </c>
      <c r="C13" s="34">
        <v>495238</v>
      </c>
      <c r="D13" s="34">
        <v>3106449</v>
      </c>
      <c r="E13" s="34">
        <v>1798641.0500000003</v>
      </c>
      <c r="F13" s="28">
        <f t="shared" si="0"/>
        <v>0.57900227880773203</v>
      </c>
    </row>
    <row r="14" spans="2:6" x14ac:dyDescent="0.25">
      <c r="B14" s="15" t="s">
        <v>26</v>
      </c>
      <c r="C14" s="35">
        <v>5794291</v>
      </c>
      <c r="D14" s="35">
        <v>7282470</v>
      </c>
      <c r="E14" s="35">
        <v>1236976.99</v>
      </c>
      <c r="F14" s="48">
        <f t="shared" si="0"/>
        <v>0.16985679172039156</v>
      </c>
    </row>
    <row r="15" spans="2:6" x14ac:dyDescent="0.25">
      <c r="B15" s="15" t="s">
        <v>27</v>
      </c>
      <c r="C15" s="35">
        <v>4893863</v>
      </c>
      <c r="D15" s="35">
        <v>6823683</v>
      </c>
      <c r="E15" s="35">
        <v>3195382.08</v>
      </c>
      <c r="F15" s="48">
        <f t="shared" si="0"/>
        <v>0.468278212806779</v>
      </c>
    </row>
    <row r="16" spans="2:6" x14ac:dyDescent="0.25">
      <c r="B16" s="15" t="s">
        <v>28</v>
      </c>
      <c r="C16" s="35">
        <v>73046</v>
      </c>
      <c r="D16" s="35">
        <v>412793</v>
      </c>
      <c r="E16" s="35">
        <v>102955.62</v>
      </c>
      <c r="F16" s="48">
        <f t="shared" si="0"/>
        <v>0.24941222355999254</v>
      </c>
    </row>
    <row r="17" spans="2:6" x14ac:dyDescent="0.25">
      <c r="B17" s="15" t="s">
        <v>29</v>
      </c>
      <c r="C17" s="35">
        <v>936500</v>
      </c>
      <c r="D17" s="35">
        <v>1544893</v>
      </c>
      <c r="E17" s="35">
        <v>100521</v>
      </c>
      <c r="F17" s="48">
        <f t="shared" si="0"/>
        <v>6.5066642155799784E-2</v>
      </c>
    </row>
    <row r="18" spans="2:6" x14ac:dyDescent="0.25">
      <c r="B18" s="15" t="s">
        <v>30</v>
      </c>
      <c r="C18" s="35">
        <v>127610</v>
      </c>
      <c r="D18" s="35">
        <v>697836</v>
      </c>
      <c r="E18" s="35">
        <v>29001.8</v>
      </c>
      <c r="F18" s="48">
        <f t="shared" si="0"/>
        <v>4.1559621458336915E-2</v>
      </c>
    </row>
    <row r="19" spans="2:6" x14ac:dyDescent="0.25">
      <c r="B19" s="15" t="s">
        <v>31</v>
      </c>
      <c r="C19" s="35">
        <v>402081</v>
      </c>
      <c r="D19" s="35">
        <v>2663546</v>
      </c>
      <c r="E19" s="35">
        <v>2092560</v>
      </c>
      <c r="F19" s="48">
        <f t="shared" si="0"/>
        <v>0.78562938278520433</v>
      </c>
    </row>
    <row r="20" spans="2:6" x14ac:dyDescent="0.25">
      <c r="B20" s="15" t="s">
        <v>32</v>
      </c>
      <c r="C20" s="35">
        <v>411623</v>
      </c>
      <c r="D20" s="35">
        <v>752282</v>
      </c>
      <c r="E20" s="35">
        <v>82780.78</v>
      </c>
      <c r="F20" s="48">
        <f t="shared" si="0"/>
        <v>0.11003955963322265</v>
      </c>
    </row>
    <row r="21" spans="2:6" x14ac:dyDescent="0.25">
      <c r="B21" s="15" t="s">
        <v>33</v>
      </c>
      <c r="C21" s="35">
        <v>162022</v>
      </c>
      <c r="D21" s="35">
        <v>600504</v>
      </c>
      <c r="E21" s="35">
        <v>318597.27999999997</v>
      </c>
      <c r="F21" s="48">
        <f t="shared" si="0"/>
        <v>0.53054980483060887</v>
      </c>
    </row>
    <row r="22" spans="2:6" x14ac:dyDescent="0.25">
      <c r="B22" s="15" t="s">
        <v>34</v>
      </c>
      <c r="C22" s="35">
        <v>168429</v>
      </c>
      <c r="D22" s="35">
        <v>516730</v>
      </c>
      <c r="E22" s="35">
        <v>74269.64</v>
      </c>
      <c r="F22" s="48">
        <f t="shared" si="0"/>
        <v>0.1437300717976506</v>
      </c>
    </row>
    <row r="23" spans="2:6" x14ac:dyDescent="0.25">
      <c r="B23" s="15" t="s">
        <v>35</v>
      </c>
      <c r="C23" s="35">
        <v>73402843</v>
      </c>
      <c r="D23" s="35">
        <v>90059672</v>
      </c>
      <c r="E23" s="35">
        <v>33357236.710000001</v>
      </c>
      <c r="F23" s="48">
        <f t="shared" si="0"/>
        <v>0.37039038638737215</v>
      </c>
    </row>
    <row r="24" spans="2:6" x14ac:dyDescent="0.25">
      <c r="B24" s="15" t="s">
        <v>36</v>
      </c>
      <c r="C24" s="35">
        <v>169048887</v>
      </c>
      <c r="D24" s="35">
        <v>151126119</v>
      </c>
      <c r="E24" s="35">
        <v>54211145.369999982</v>
      </c>
      <c r="F24" s="48">
        <f t="shared" si="0"/>
        <v>0.35871460028692975</v>
      </c>
    </row>
    <row r="25" spans="2:6" x14ac:dyDescent="0.25">
      <c r="B25" s="2" t="s">
        <v>4</v>
      </c>
      <c r="C25" s="33">
        <f>+SUM(C26:C27)</f>
        <v>3691587</v>
      </c>
      <c r="D25" s="33">
        <f>+SUM(D26:D27)</f>
        <v>2250307</v>
      </c>
      <c r="E25" s="33">
        <f>+SUM(E26:E27)</f>
        <v>1012638.3299999998</v>
      </c>
      <c r="F25" s="42">
        <f t="shared" si="0"/>
        <v>0.45000007998908587</v>
      </c>
    </row>
    <row r="26" spans="2:6" x14ac:dyDescent="0.25">
      <c r="B26" s="13" t="s">
        <v>35</v>
      </c>
      <c r="C26" s="34">
        <v>3350465</v>
      </c>
      <c r="D26" s="34">
        <v>1805600</v>
      </c>
      <c r="E26" s="34">
        <v>967245.72999999986</v>
      </c>
      <c r="F26" s="28">
        <f t="shared" si="0"/>
        <v>0.5356921411165263</v>
      </c>
    </row>
    <row r="27" spans="2:6" x14ac:dyDescent="0.25">
      <c r="B27" s="15" t="s">
        <v>36</v>
      </c>
      <c r="C27" s="35">
        <v>341122</v>
      </c>
      <c r="D27" s="35">
        <v>444707</v>
      </c>
      <c r="E27" s="35">
        <v>45392.6</v>
      </c>
      <c r="F27" s="48">
        <f t="shared" si="0"/>
        <v>0.10207305034550838</v>
      </c>
    </row>
    <row r="28" spans="2:6" x14ac:dyDescent="0.25">
      <c r="B28" s="2" t="s">
        <v>5</v>
      </c>
      <c r="C28" s="33">
        <f>+SUM(C29:C36)</f>
        <v>3043741</v>
      </c>
      <c r="D28" s="33">
        <f>+SUM(D29:D36)</f>
        <v>18841649</v>
      </c>
      <c r="E28" s="33">
        <f>+SUM(E29:E36)</f>
        <v>4112389.7</v>
      </c>
      <c r="F28" s="42">
        <f t="shared" si="0"/>
        <v>0.21826060447257031</v>
      </c>
    </row>
    <row r="29" spans="2:6" x14ac:dyDescent="0.25">
      <c r="B29" s="15" t="s">
        <v>25</v>
      </c>
      <c r="C29" s="35">
        <v>0</v>
      </c>
      <c r="D29" s="35">
        <v>45478</v>
      </c>
      <c r="E29" s="35">
        <v>7682.42</v>
      </c>
      <c r="F29" s="48">
        <f t="shared" si="0"/>
        <v>0.16892607414574079</v>
      </c>
    </row>
    <row r="30" spans="2:6" x14ac:dyDescent="0.25">
      <c r="B30" s="15" t="s">
        <v>26</v>
      </c>
      <c r="C30" s="35">
        <v>0</v>
      </c>
      <c r="D30" s="35">
        <v>6800</v>
      </c>
      <c r="E30" s="35">
        <v>0</v>
      </c>
      <c r="F30" s="48" t="str">
        <f t="shared" si="0"/>
        <v>%</v>
      </c>
    </row>
    <row r="31" spans="2:6" x14ac:dyDescent="0.25">
      <c r="B31" s="15" t="s">
        <v>28</v>
      </c>
      <c r="C31" s="35">
        <v>0</v>
      </c>
      <c r="D31" s="35">
        <v>4500</v>
      </c>
      <c r="E31" s="35">
        <v>0</v>
      </c>
      <c r="F31" s="48" t="str">
        <f t="shared" si="0"/>
        <v>%</v>
      </c>
    </row>
    <row r="32" spans="2:6" x14ac:dyDescent="0.25">
      <c r="B32" s="15" t="s">
        <v>30</v>
      </c>
      <c r="C32" s="35">
        <v>0</v>
      </c>
      <c r="D32" s="35">
        <v>11900</v>
      </c>
      <c r="E32" s="35">
        <v>0</v>
      </c>
      <c r="F32" s="48" t="str">
        <f t="shared" si="0"/>
        <v>%</v>
      </c>
    </row>
    <row r="33" spans="2:6" x14ac:dyDescent="0.25">
      <c r="B33" s="15" t="s">
        <v>31</v>
      </c>
      <c r="C33" s="35">
        <v>0</v>
      </c>
      <c r="D33" s="35">
        <v>4620</v>
      </c>
      <c r="E33" s="35">
        <v>0</v>
      </c>
      <c r="F33" s="48" t="str">
        <f t="shared" si="0"/>
        <v>%</v>
      </c>
    </row>
    <row r="34" spans="2:6" x14ac:dyDescent="0.25">
      <c r="B34" s="15" t="s">
        <v>32</v>
      </c>
      <c r="C34" s="35">
        <v>0</v>
      </c>
      <c r="D34" s="35">
        <v>55625</v>
      </c>
      <c r="E34" s="35">
        <v>55624.55</v>
      </c>
      <c r="F34" s="48">
        <f t="shared" si="0"/>
        <v>0.99999191011235955</v>
      </c>
    </row>
    <row r="35" spans="2:6" x14ac:dyDescent="0.25">
      <c r="B35" s="15" t="s">
        <v>35</v>
      </c>
      <c r="C35" s="35">
        <v>1047741</v>
      </c>
      <c r="D35" s="35">
        <v>6786169</v>
      </c>
      <c r="E35" s="35">
        <v>1070506.8400000001</v>
      </c>
      <c r="F35" s="48">
        <f t="shared" si="0"/>
        <v>0.15774833193809351</v>
      </c>
    </row>
    <row r="36" spans="2:6" x14ac:dyDescent="0.25">
      <c r="B36" s="15" t="s">
        <v>36</v>
      </c>
      <c r="C36" s="35">
        <v>1996000</v>
      </c>
      <c r="D36" s="35">
        <v>11926557</v>
      </c>
      <c r="E36" s="35">
        <v>2978575.89</v>
      </c>
      <c r="F36" s="48">
        <f t="shared" si="0"/>
        <v>0.24974314800155653</v>
      </c>
    </row>
    <row r="37" spans="2:6" x14ac:dyDescent="0.25">
      <c r="B37" s="4" t="s">
        <v>8</v>
      </c>
      <c r="C37" s="38">
        <f>+C28+C25+C12+C10+C6</f>
        <v>265378350</v>
      </c>
      <c r="D37" s="38">
        <f>+D28+D25+D12+D10+D6</f>
        <v>289405522</v>
      </c>
      <c r="E37" s="38">
        <f>+E28+E25+E12+E10+E6</f>
        <v>102309946.34999999</v>
      </c>
      <c r="F37" s="45">
        <f t="shared" si="0"/>
        <v>0.35351760271526539</v>
      </c>
    </row>
    <row r="38" spans="2:6" x14ac:dyDescent="0.25">
      <c r="B38" s="51" t="s">
        <v>23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Normal="100" workbookViewId="0"/>
  </sheetViews>
  <sheetFormatPr baseColWidth="10" defaultRowHeight="15" x14ac:dyDescent="0.25"/>
  <cols>
    <col min="2" max="2" width="82.28515625" bestFit="1" customWidth="1"/>
    <col min="5" max="5" width="12.42578125" customWidth="1"/>
  </cols>
  <sheetData>
    <row r="2" spans="2:6" ht="52.5" customHeight="1" x14ac:dyDescent="0.25">
      <c r="B2" s="52" t="s">
        <v>19</v>
      </c>
      <c r="C2" s="52"/>
      <c r="D2" s="52"/>
      <c r="E2" s="52"/>
      <c r="F2" s="52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24</v>
      </c>
      <c r="F5" s="12" t="s">
        <v>10</v>
      </c>
    </row>
    <row r="6" spans="2:6" x14ac:dyDescent="0.25">
      <c r="B6" s="2" t="s">
        <v>5</v>
      </c>
      <c r="C6" s="33">
        <f>+SUM(C10:C10)</f>
        <v>0</v>
      </c>
      <c r="D6" s="33">
        <f>+SUM(D10:D10)</f>
        <v>81318652</v>
      </c>
      <c r="E6" s="33">
        <f>+SUM(E10:E10)</f>
        <v>15371904.109999998</v>
      </c>
      <c r="F6" s="42">
        <f t="shared" ref="F6:F10" si="0">IF(E6=0,"%",E6/D6)</f>
        <v>0.18903294302025564</v>
      </c>
    </row>
    <row r="7" spans="2:6" x14ac:dyDescent="0.25">
      <c r="B7" s="13" t="s">
        <v>26</v>
      </c>
      <c r="C7" s="34">
        <v>0</v>
      </c>
      <c r="D7" s="34">
        <v>614702</v>
      </c>
      <c r="E7" s="34">
        <v>94000</v>
      </c>
      <c r="F7" s="28">
        <f t="shared" si="0"/>
        <v>0.15291962609524615</v>
      </c>
    </row>
    <row r="8" spans="2:6" x14ac:dyDescent="0.25">
      <c r="B8" s="15" t="s">
        <v>30</v>
      </c>
      <c r="C8" s="35">
        <v>0</v>
      </c>
      <c r="D8" s="35">
        <v>186495</v>
      </c>
      <c r="E8" s="35">
        <v>186495</v>
      </c>
      <c r="F8" s="48">
        <f t="shared" si="0"/>
        <v>1</v>
      </c>
    </row>
    <row r="9" spans="2:6" x14ac:dyDescent="0.25">
      <c r="B9" s="15" t="s">
        <v>32</v>
      </c>
      <c r="C9" s="35">
        <v>0</v>
      </c>
      <c r="D9" s="35">
        <v>161155</v>
      </c>
      <c r="E9" s="35">
        <v>161155</v>
      </c>
      <c r="F9" s="48">
        <f t="shared" si="0"/>
        <v>1</v>
      </c>
    </row>
    <row r="10" spans="2:6" x14ac:dyDescent="0.25">
      <c r="B10" s="16" t="s">
        <v>36</v>
      </c>
      <c r="C10" s="36">
        <v>0</v>
      </c>
      <c r="D10" s="36">
        <v>81318652</v>
      </c>
      <c r="E10" s="36">
        <v>15371904.109999998</v>
      </c>
      <c r="F10" s="50">
        <f t="shared" si="0"/>
        <v>0.18903294302025564</v>
      </c>
    </row>
    <row r="11" spans="2:6" x14ac:dyDescent="0.25">
      <c r="B11" s="51" t="s">
        <v>23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52" t="s">
        <v>15</v>
      </c>
      <c r="C2" s="52"/>
      <c r="D2" s="52"/>
      <c r="E2" s="52"/>
      <c r="F2" s="52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14</v>
      </c>
      <c r="F5" s="12" t="s">
        <v>10</v>
      </c>
    </row>
    <row r="6" spans="2:6" x14ac:dyDescent="0.25">
      <c r="B6" s="2" t="s">
        <v>5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5"/>
      <c r="C7" s="14"/>
      <c r="D7" s="14"/>
      <c r="E7" s="14"/>
      <c r="F7" s="21" t="e">
        <f>E7/D7</f>
        <v>#DIV/0!</v>
      </c>
    </row>
    <row r="8" spans="2:6" x14ac:dyDescent="0.25">
      <c r="B8" s="16"/>
      <c r="C8" s="17"/>
      <c r="D8" s="17"/>
      <c r="E8" s="17"/>
      <c r="F8" s="22" t="e">
        <f>E8/D8</f>
        <v>#DIV/0!</v>
      </c>
    </row>
    <row r="9" spans="2:6" x14ac:dyDescent="0.25">
      <c r="B9" s="4" t="s">
        <v>8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11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5"/>
  <sheetViews>
    <sheetView showGridLines="0" tabSelected="1" workbookViewId="0">
      <selection activeCell="B32" sqref="B32"/>
    </sheetView>
  </sheetViews>
  <sheetFormatPr baseColWidth="10" defaultRowHeight="15" x14ac:dyDescent="0.25"/>
  <cols>
    <col min="2" max="2" width="110.5703125" bestFit="1" customWidth="1"/>
    <col min="4" max="4" width="12.28515625" bestFit="1" customWidth="1"/>
    <col min="5" max="5" width="12.42578125" customWidth="1"/>
  </cols>
  <sheetData>
    <row r="2" spans="2:6" ht="60" customHeight="1" x14ac:dyDescent="0.25">
      <c r="B2" s="52" t="s">
        <v>18</v>
      </c>
      <c r="C2" s="52"/>
      <c r="D2" s="52"/>
      <c r="E2" s="52"/>
      <c r="F2" s="52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24</v>
      </c>
      <c r="F5" s="12" t="s">
        <v>10</v>
      </c>
    </row>
    <row r="6" spans="2:6" x14ac:dyDescent="0.25">
      <c r="B6" s="2" t="s">
        <v>17</v>
      </c>
      <c r="C6" s="33"/>
      <c r="D6" s="33"/>
      <c r="E6" s="33"/>
      <c r="F6" s="42"/>
    </row>
    <row r="7" spans="2:6" x14ac:dyDescent="0.25">
      <c r="B7" s="31" t="s">
        <v>36</v>
      </c>
      <c r="C7" s="34">
        <v>0</v>
      </c>
      <c r="D7" s="34">
        <v>18270</v>
      </c>
      <c r="E7" s="34">
        <v>12180</v>
      </c>
      <c r="F7" s="48">
        <f t="shared" ref="F7:F34" si="0">IF(E7=0,"%",E7/D7)</f>
        <v>0.66666666666666663</v>
      </c>
    </row>
    <row r="8" spans="2:6" x14ac:dyDescent="0.25">
      <c r="B8" s="2" t="s">
        <v>2</v>
      </c>
      <c r="C8" s="33">
        <f>SUM(C9:C19)</f>
        <v>0</v>
      </c>
      <c r="D8" s="33">
        <f>SUM(D9:D19)</f>
        <v>586616077</v>
      </c>
      <c r="E8" s="33">
        <f>SUM(E9:E19)</f>
        <v>214755738.93999997</v>
      </c>
      <c r="F8" s="42">
        <f t="shared" si="0"/>
        <v>0.36609248767656938</v>
      </c>
    </row>
    <row r="9" spans="2:6" x14ac:dyDescent="0.25">
      <c r="B9" s="31" t="s">
        <v>25</v>
      </c>
      <c r="C9" s="34">
        <v>0</v>
      </c>
      <c r="D9" s="34">
        <v>28169277</v>
      </c>
      <c r="E9" s="34">
        <v>6567585.9000000004</v>
      </c>
      <c r="F9" s="28">
        <f t="shared" si="0"/>
        <v>0.23314712337132404</v>
      </c>
    </row>
    <row r="10" spans="2:6" x14ac:dyDescent="0.25">
      <c r="B10" s="29" t="s">
        <v>26</v>
      </c>
      <c r="C10" s="35">
        <v>0</v>
      </c>
      <c r="D10" s="35">
        <v>77644023</v>
      </c>
      <c r="E10" s="35">
        <v>30637904.490000013</v>
      </c>
      <c r="F10" s="48">
        <f t="shared" si="0"/>
        <v>0.39459450072544561</v>
      </c>
    </row>
    <row r="11" spans="2:6" x14ac:dyDescent="0.25">
      <c r="B11" s="29" t="s">
        <v>27</v>
      </c>
      <c r="C11" s="35">
        <v>0</v>
      </c>
      <c r="D11" s="35">
        <v>8590770</v>
      </c>
      <c r="E11" s="35">
        <v>3787570.8799999994</v>
      </c>
      <c r="F11" s="48">
        <f t="shared" si="0"/>
        <v>0.44088840464824453</v>
      </c>
    </row>
    <row r="12" spans="2:6" x14ac:dyDescent="0.25">
      <c r="B12" s="29" t="s">
        <v>28</v>
      </c>
      <c r="C12" s="35">
        <v>0</v>
      </c>
      <c r="D12" s="35">
        <v>93630</v>
      </c>
      <c r="E12" s="35">
        <v>4076</v>
      </c>
      <c r="F12" s="48">
        <f t="shared" si="0"/>
        <v>4.3533055644558366E-2</v>
      </c>
    </row>
    <row r="13" spans="2:6" x14ac:dyDescent="0.25">
      <c r="B13" s="29" t="s">
        <v>29</v>
      </c>
      <c r="C13" s="35">
        <v>0</v>
      </c>
      <c r="D13" s="35">
        <v>15671959</v>
      </c>
      <c r="E13" s="35">
        <v>4362729.1399999997</v>
      </c>
      <c r="F13" s="48">
        <f t="shared" si="0"/>
        <v>0.27837803429679719</v>
      </c>
    </row>
    <row r="14" spans="2:6" x14ac:dyDescent="0.25">
      <c r="B14" s="29" t="s">
        <v>30</v>
      </c>
      <c r="C14" s="35">
        <v>0</v>
      </c>
      <c r="D14" s="35">
        <v>11342184</v>
      </c>
      <c r="E14" s="35">
        <v>3360095.4</v>
      </c>
      <c r="F14" s="48">
        <f t="shared" si="0"/>
        <v>0.29624765389099667</v>
      </c>
    </row>
    <row r="15" spans="2:6" x14ac:dyDescent="0.25">
      <c r="B15" s="29" t="s">
        <v>32</v>
      </c>
      <c r="C15" s="35">
        <v>0</v>
      </c>
      <c r="D15" s="35">
        <v>2133758</v>
      </c>
      <c r="E15" s="35">
        <v>745936.31</v>
      </c>
      <c r="F15" s="48">
        <f t="shared" si="0"/>
        <v>0.34958805544021399</v>
      </c>
    </row>
    <row r="16" spans="2:6" x14ac:dyDescent="0.25">
      <c r="B16" s="29" t="s">
        <v>33</v>
      </c>
      <c r="C16" s="35">
        <v>0</v>
      </c>
      <c r="D16" s="35">
        <v>1216067</v>
      </c>
      <c r="E16" s="35">
        <v>252521.36</v>
      </c>
      <c r="F16" s="48">
        <f t="shared" si="0"/>
        <v>0.20765415063479231</v>
      </c>
    </row>
    <row r="17" spans="2:6" x14ac:dyDescent="0.25">
      <c r="B17" s="29" t="s">
        <v>34</v>
      </c>
      <c r="C17" s="35">
        <v>0</v>
      </c>
      <c r="D17" s="35">
        <v>2094664</v>
      </c>
      <c r="E17" s="35">
        <v>188818.68</v>
      </c>
      <c r="F17" s="48">
        <f t="shared" si="0"/>
        <v>9.0142705464933748E-2</v>
      </c>
    </row>
    <row r="18" spans="2:6" x14ac:dyDescent="0.25">
      <c r="B18" s="29" t="s">
        <v>35</v>
      </c>
      <c r="C18" s="35">
        <v>0</v>
      </c>
      <c r="D18" s="35">
        <v>3971037</v>
      </c>
      <c r="E18" s="35">
        <v>2651784.81</v>
      </c>
      <c r="F18" s="48">
        <f t="shared" si="0"/>
        <v>0.66778144096869407</v>
      </c>
    </row>
    <row r="19" spans="2:6" x14ac:dyDescent="0.25">
      <c r="B19" s="29" t="s">
        <v>36</v>
      </c>
      <c r="C19" s="35">
        <v>0</v>
      </c>
      <c r="D19" s="35">
        <v>435688708</v>
      </c>
      <c r="E19" s="35">
        <v>162196715.96999994</v>
      </c>
      <c r="F19" s="48">
        <f t="shared" si="0"/>
        <v>0.37227661169956222</v>
      </c>
    </row>
    <row r="20" spans="2:6" x14ac:dyDescent="0.25">
      <c r="B20" s="2" t="s">
        <v>16</v>
      </c>
      <c r="C20" s="33">
        <v>0</v>
      </c>
      <c r="D20" s="33">
        <f>+D21</f>
        <v>80000</v>
      </c>
      <c r="E20" s="33">
        <f>+E21</f>
        <v>79936.800000000003</v>
      </c>
      <c r="F20" s="42">
        <f t="shared" si="0"/>
        <v>0.99921000000000004</v>
      </c>
    </row>
    <row r="21" spans="2:6" x14ac:dyDescent="0.25">
      <c r="B21" s="30" t="s">
        <v>36</v>
      </c>
      <c r="C21" s="37">
        <v>0</v>
      </c>
      <c r="D21" s="37">
        <v>80000</v>
      </c>
      <c r="E21" s="37">
        <v>79936.800000000003</v>
      </c>
      <c r="F21" s="49">
        <f t="shared" si="0"/>
        <v>0.99921000000000004</v>
      </c>
    </row>
    <row r="22" spans="2:6" x14ac:dyDescent="0.25">
      <c r="B22" s="2" t="s">
        <v>5</v>
      </c>
      <c r="C22" s="33">
        <f>+SUM(C23:C33)</f>
        <v>0</v>
      </c>
      <c r="D22" s="33">
        <f t="shared" ref="D22:E22" si="1">+SUM(D23:D33)</f>
        <v>17659838</v>
      </c>
      <c r="E22" s="33">
        <f t="shared" si="1"/>
        <v>1791455.96</v>
      </c>
      <c r="F22" s="42">
        <f t="shared" si="0"/>
        <v>0.10144237789723778</v>
      </c>
    </row>
    <row r="23" spans="2:6" x14ac:dyDescent="0.25">
      <c r="B23" s="31" t="s">
        <v>25</v>
      </c>
      <c r="C23" s="34">
        <v>0</v>
      </c>
      <c r="D23" s="34">
        <v>2026991</v>
      </c>
      <c r="E23" s="34">
        <v>19140</v>
      </c>
      <c r="F23" s="28">
        <f t="shared" si="0"/>
        <v>9.4425678259054922E-3</v>
      </c>
    </row>
    <row r="24" spans="2:6" x14ac:dyDescent="0.25">
      <c r="B24" s="29" t="s">
        <v>26</v>
      </c>
      <c r="C24" s="35">
        <v>0</v>
      </c>
      <c r="D24" s="35">
        <v>2143005</v>
      </c>
      <c r="E24" s="35">
        <v>281950</v>
      </c>
      <c r="F24" s="48">
        <f t="shared" si="0"/>
        <v>0.13156758850305997</v>
      </c>
    </row>
    <row r="25" spans="2:6" x14ac:dyDescent="0.25">
      <c r="B25" s="29" t="s">
        <v>27</v>
      </c>
      <c r="C25" s="35">
        <v>0</v>
      </c>
      <c r="D25" s="35">
        <v>50048</v>
      </c>
      <c r="E25" s="35">
        <v>3060</v>
      </c>
      <c r="F25" s="48">
        <f t="shared" si="0"/>
        <v>6.1141304347826088E-2</v>
      </c>
    </row>
    <row r="26" spans="2:6" x14ac:dyDescent="0.25">
      <c r="B26" s="29" t="s">
        <v>28</v>
      </c>
      <c r="C26" s="35">
        <v>0</v>
      </c>
      <c r="D26" s="35">
        <v>8828</v>
      </c>
      <c r="E26" s="35">
        <v>0</v>
      </c>
      <c r="F26" s="48" t="str">
        <f t="shared" si="0"/>
        <v>%</v>
      </c>
    </row>
    <row r="27" spans="2:6" x14ac:dyDescent="0.25">
      <c r="B27" s="29" t="s">
        <v>29</v>
      </c>
      <c r="C27" s="35">
        <v>0</v>
      </c>
      <c r="D27" s="35">
        <v>1408839</v>
      </c>
      <c r="E27" s="35">
        <v>276721.68</v>
      </c>
      <c r="F27" s="48">
        <f t="shared" si="0"/>
        <v>0.19641824225479276</v>
      </c>
    </row>
    <row r="28" spans="2:6" x14ac:dyDescent="0.25">
      <c r="B28" s="29" t="s">
        <v>30</v>
      </c>
      <c r="C28" s="35">
        <v>0</v>
      </c>
      <c r="D28" s="35">
        <v>120708</v>
      </c>
      <c r="E28" s="35">
        <v>0</v>
      </c>
      <c r="F28" s="48" t="str">
        <f t="shared" si="0"/>
        <v>%</v>
      </c>
    </row>
    <row r="29" spans="2:6" x14ac:dyDescent="0.25">
      <c r="B29" s="29" t="s">
        <v>32</v>
      </c>
      <c r="C29" s="35">
        <v>0</v>
      </c>
      <c r="D29" s="35">
        <v>24800</v>
      </c>
      <c r="E29" s="35">
        <v>0</v>
      </c>
      <c r="F29" s="48" t="str">
        <f t="shared" si="0"/>
        <v>%</v>
      </c>
    </row>
    <row r="30" spans="2:6" x14ac:dyDescent="0.25">
      <c r="B30" s="29" t="s">
        <v>33</v>
      </c>
      <c r="C30" s="35">
        <v>0</v>
      </c>
      <c r="D30" s="35">
        <v>15000</v>
      </c>
      <c r="E30" s="35">
        <v>8200</v>
      </c>
      <c r="F30" s="48">
        <f t="shared" si="0"/>
        <v>0.54666666666666663</v>
      </c>
    </row>
    <row r="31" spans="2:6" x14ac:dyDescent="0.25">
      <c r="B31" s="29" t="s">
        <v>34</v>
      </c>
      <c r="C31" s="35">
        <v>0</v>
      </c>
      <c r="D31" s="35">
        <v>60009</v>
      </c>
      <c r="E31" s="35">
        <v>0</v>
      </c>
      <c r="F31" s="48" t="str">
        <f t="shared" si="0"/>
        <v>%</v>
      </c>
    </row>
    <row r="32" spans="2:6" x14ac:dyDescent="0.25">
      <c r="B32" s="29" t="s">
        <v>35</v>
      </c>
      <c r="C32" s="35">
        <v>0</v>
      </c>
      <c r="D32" s="35">
        <v>223209</v>
      </c>
      <c r="E32" s="35">
        <v>174097.38</v>
      </c>
      <c r="F32" s="48">
        <f t="shared" si="0"/>
        <v>0.77997473220165858</v>
      </c>
    </row>
    <row r="33" spans="2:6" x14ac:dyDescent="0.25">
      <c r="B33" s="32" t="s">
        <v>36</v>
      </c>
      <c r="C33" s="36">
        <v>0</v>
      </c>
      <c r="D33" s="36">
        <v>11578401</v>
      </c>
      <c r="E33" s="36">
        <v>1028286.9</v>
      </c>
      <c r="F33" s="50">
        <f t="shared" si="0"/>
        <v>8.8810786567160696E-2</v>
      </c>
    </row>
    <row r="34" spans="2:6" x14ac:dyDescent="0.25">
      <c r="B34" s="4" t="s">
        <v>8</v>
      </c>
      <c r="C34" s="38">
        <f>+C22+C20+C8+C6</f>
        <v>0</v>
      </c>
      <c r="D34" s="38">
        <f t="shared" ref="D34:E34" si="2">+D22+D20+D8+D6</f>
        <v>604355915</v>
      </c>
      <c r="E34" s="38">
        <f t="shared" si="2"/>
        <v>216627131.69999996</v>
      </c>
      <c r="F34" s="45">
        <f t="shared" si="0"/>
        <v>0.35844297428610417</v>
      </c>
    </row>
    <row r="35" spans="2:6" x14ac:dyDescent="0.25">
      <c r="B35" s="51" t="s">
        <v>23</v>
      </c>
    </row>
  </sheetData>
  <mergeCells count="1"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workbookViewId="0">
      <selection activeCell="B7" sqref="B7:E7"/>
    </sheetView>
  </sheetViews>
  <sheetFormatPr baseColWidth="10" defaultRowHeight="15" x14ac:dyDescent="0.25"/>
  <cols>
    <col min="2" max="2" width="85.28515625" bestFit="1" customWidth="1"/>
  </cols>
  <sheetData>
    <row r="2" spans="2:6" ht="60" customHeight="1" x14ac:dyDescent="0.25">
      <c r="B2" s="52" t="s">
        <v>13</v>
      </c>
      <c r="C2" s="52"/>
      <c r="D2" s="52"/>
      <c r="E2" s="52"/>
      <c r="F2" s="52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12</v>
      </c>
      <c r="F5" s="12" t="s">
        <v>10</v>
      </c>
    </row>
    <row r="6" spans="2:6" x14ac:dyDescent="0.25">
      <c r="B6" s="2" t="s">
        <v>5</v>
      </c>
      <c r="C6" s="3">
        <f>+C7</f>
        <v>0</v>
      </c>
      <c r="D6" s="3">
        <f t="shared" ref="D6:E6" si="0">+D7</f>
        <v>0</v>
      </c>
      <c r="E6" s="3">
        <f t="shared" si="0"/>
        <v>0</v>
      </c>
      <c r="F6" s="6" t="e">
        <f t="shared" ref="F6:F8" si="1">E6/D6</f>
        <v>#DIV/0!</v>
      </c>
    </row>
    <row r="7" spans="2:6" x14ac:dyDescent="0.25">
      <c r="B7" s="23"/>
      <c r="C7" s="14"/>
      <c r="D7" s="14"/>
      <c r="E7" s="14"/>
      <c r="F7" s="21" t="e">
        <f t="shared" si="1"/>
        <v>#DIV/0!</v>
      </c>
    </row>
    <row r="8" spans="2:6" x14ac:dyDescent="0.25">
      <c r="B8" s="4" t="s">
        <v>8</v>
      </c>
      <c r="C8" s="5">
        <f>+C6</f>
        <v>0</v>
      </c>
      <c r="D8" s="5">
        <f t="shared" ref="D8:E8" si="2">+D6</f>
        <v>0</v>
      </c>
      <c r="E8" s="5">
        <f t="shared" si="2"/>
        <v>0</v>
      </c>
      <c r="F8" s="7" t="e">
        <f t="shared" si="1"/>
        <v>#DIV/0!</v>
      </c>
    </row>
    <row r="9" spans="2:6" x14ac:dyDescent="0.25">
      <c r="B9" s="1" t="s">
        <v>11</v>
      </c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ROCC</vt:lpstr>
      <vt:lpstr>ROOC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2019-01-02T22:25:40Z</dcterms:modified>
</cp:coreProperties>
</file>