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8\1.- INFORMACION A COMUNICACIONES\PpR_Pliego 2018\09_Setiembre\"/>
    </mc:Choice>
  </mc:AlternateContent>
  <bookViews>
    <workbookView xWindow="120" yWindow="195" windowWidth="18915" windowHeight="11250" activeTab="5"/>
  </bookViews>
  <sheets>
    <sheet name="TODA FUENTE" sheetId="1" r:id="rId1"/>
    <sheet name="RO" sheetId="2" r:id="rId2"/>
    <sheet name="RDR" sheetId="3" r:id="rId3"/>
    <sheet name="ROCC" sheetId="8" r:id="rId4"/>
    <sheet name="ROOC" sheetId="4" state="hidden" r:id="rId5"/>
    <sheet name="DYT" sheetId="5" r:id="rId6"/>
    <sheet name="RD" sheetId="7" state="hidden" r:id="rId7"/>
  </sheets>
  <definedNames>
    <definedName name="_xlnm.Print_Area" localSheetId="2">RDR!$B$2:$F$38</definedName>
    <definedName name="_xlnm.Print_Area" localSheetId="1">RO!$B$2:$F$69</definedName>
    <definedName name="_xlnm.Print_Area" localSheetId="3">ROCC!$B$2:$F$11</definedName>
    <definedName name="_xlnm.Print_Area" localSheetId="4">ROOC!$B$2:$F$10</definedName>
    <definedName name="_xlnm.Print_Area" localSheetId="0">'TODA FUENTE'!$B$2:$F$69</definedName>
  </definedNames>
  <calcPr calcId="152511"/>
</workbook>
</file>

<file path=xl/calcChain.xml><?xml version="1.0" encoding="utf-8"?>
<calcChain xmlns="http://schemas.openxmlformats.org/spreadsheetml/2006/main">
  <c r="F29" i="5" l="1"/>
  <c r="F22" i="2"/>
  <c r="F21" i="2"/>
  <c r="F20" i="2"/>
  <c r="F22" i="1"/>
  <c r="F21" i="1"/>
  <c r="C47" i="2" l="1"/>
  <c r="D47" i="2"/>
  <c r="E47" i="2"/>
  <c r="F32" i="3" l="1"/>
  <c r="F31" i="3"/>
  <c r="F30" i="3"/>
  <c r="F29" i="3"/>
  <c r="F43" i="2"/>
  <c r="F42" i="2"/>
  <c r="F41" i="2"/>
  <c r="F40" i="2"/>
  <c r="F39" i="2"/>
  <c r="F42" i="1"/>
  <c r="F41" i="1"/>
  <c r="F40" i="1"/>
  <c r="F39" i="1"/>
  <c r="F38" i="1"/>
  <c r="C8" i="5" l="1"/>
  <c r="D8" i="5"/>
  <c r="E8" i="5"/>
  <c r="F28" i="5" l="1"/>
  <c r="F7" i="5"/>
  <c r="F34" i="3"/>
  <c r="F9" i="3"/>
  <c r="F8" i="3"/>
  <c r="C22" i="5" l="1"/>
  <c r="C34" i="5" s="1"/>
  <c r="D22" i="5"/>
  <c r="D34" i="5" s="1"/>
  <c r="E22" i="5"/>
  <c r="E34" i="5" s="1"/>
  <c r="E20" i="5" l="1"/>
  <c r="D20" i="5"/>
  <c r="F31" i="5"/>
  <c r="F30" i="5"/>
  <c r="F27" i="5"/>
  <c r="F18" i="5" l="1"/>
  <c r="F33" i="3" l="1"/>
  <c r="F9" i="8" l="1"/>
  <c r="F8" i="8"/>
  <c r="F7" i="8"/>
  <c r="F35" i="3"/>
  <c r="C6" i="8"/>
  <c r="F33" i="5" l="1"/>
  <c r="F32" i="5"/>
  <c r="F26" i="5"/>
  <c r="F25" i="5"/>
  <c r="F24" i="5"/>
  <c r="F23" i="5"/>
  <c r="F21" i="5"/>
  <c r="F20" i="5"/>
  <c r="F19" i="5"/>
  <c r="F17" i="5"/>
  <c r="F16" i="5"/>
  <c r="F15" i="5"/>
  <c r="F14" i="5"/>
  <c r="F13" i="5"/>
  <c r="F12" i="5"/>
  <c r="F11" i="5"/>
  <c r="F10" i="5"/>
  <c r="F9" i="5"/>
  <c r="F10" i="8"/>
  <c r="F36" i="3"/>
  <c r="F27" i="3"/>
  <c r="F26" i="3"/>
  <c r="F24" i="3"/>
  <c r="F23" i="3"/>
  <c r="F22" i="3"/>
  <c r="F21" i="3"/>
  <c r="F20" i="3"/>
  <c r="F19" i="3"/>
  <c r="F18" i="3"/>
  <c r="F17" i="3"/>
  <c r="F16" i="3"/>
  <c r="F15" i="3"/>
  <c r="F14" i="3"/>
  <c r="F13" i="3"/>
  <c r="F11" i="3"/>
  <c r="F7" i="3"/>
  <c r="F67" i="2"/>
  <c r="F66" i="2"/>
  <c r="F65" i="2"/>
  <c r="F64" i="2"/>
  <c r="F63" i="2"/>
  <c r="F62" i="2"/>
  <c r="F61" i="2"/>
  <c r="F60" i="2"/>
  <c r="F59" i="2"/>
  <c r="F58" i="2"/>
  <c r="F57" i="2"/>
  <c r="F56" i="2"/>
  <c r="F54" i="2"/>
  <c r="F53" i="2"/>
  <c r="F52" i="2"/>
  <c r="F51" i="2"/>
  <c r="F50" i="2"/>
  <c r="F49" i="2"/>
  <c r="F48" i="2"/>
  <c r="F46" i="2"/>
  <c r="F45" i="2"/>
  <c r="F44" i="2"/>
  <c r="F38" i="2"/>
  <c r="F36" i="2"/>
  <c r="F35" i="2"/>
  <c r="F34" i="2"/>
  <c r="F33" i="2"/>
  <c r="F32" i="2"/>
  <c r="F31" i="2"/>
  <c r="F30" i="2"/>
  <c r="F29" i="2"/>
  <c r="F28" i="2"/>
  <c r="F27" i="2"/>
  <c r="F26" i="2"/>
  <c r="F25" i="2"/>
  <c r="F23" i="2"/>
  <c r="F18" i="2"/>
  <c r="F17" i="2"/>
  <c r="F16" i="2"/>
  <c r="F15" i="2"/>
  <c r="F14" i="2"/>
  <c r="F13" i="2"/>
  <c r="F12" i="2"/>
  <c r="F11" i="2"/>
  <c r="F10" i="2"/>
  <c r="F9" i="2"/>
  <c r="F8" i="2"/>
  <c r="F7" i="2"/>
  <c r="C55" i="2"/>
  <c r="D55" i="2"/>
  <c r="E55" i="2"/>
  <c r="F67" i="1"/>
  <c r="F66" i="1"/>
  <c r="F65" i="1"/>
  <c r="F64" i="1"/>
  <c r="F63" i="1"/>
  <c r="F62" i="1"/>
  <c r="F61" i="1"/>
  <c r="F60" i="1"/>
  <c r="F59" i="1"/>
  <c r="F58" i="1"/>
  <c r="F57" i="1"/>
  <c r="F56" i="1"/>
  <c r="F54" i="1"/>
  <c r="F53" i="1"/>
  <c r="F52" i="1"/>
  <c r="F51" i="1"/>
  <c r="F50" i="1"/>
  <c r="F49" i="1"/>
  <c r="F48" i="1"/>
  <c r="F46" i="1"/>
  <c r="F44" i="1"/>
  <c r="F43" i="1"/>
  <c r="F36" i="1"/>
  <c r="F35" i="1"/>
  <c r="F34" i="1"/>
  <c r="F33" i="1"/>
  <c r="F32" i="1"/>
  <c r="F31" i="1"/>
  <c r="F30" i="1"/>
  <c r="F29" i="1"/>
  <c r="F28" i="1"/>
  <c r="F27" i="1"/>
  <c r="F26" i="1"/>
  <c r="F25" i="1"/>
  <c r="F23" i="1"/>
  <c r="F20" i="1"/>
  <c r="F18" i="1"/>
  <c r="F17" i="1"/>
  <c r="F16" i="1"/>
  <c r="F15" i="1"/>
  <c r="F14" i="1"/>
  <c r="F13" i="1"/>
  <c r="F12" i="1"/>
  <c r="F11" i="1"/>
  <c r="F10" i="1"/>
  <c r="F9" i="1"/>
  <c r="F8" i="1"/>
  <c r="F7" i="1"/>
  <c r="F45" i="1"/>
  <c r="C55" i="1"/>
  <c r="D55" i="1"/>
  <c r="E55" i="1"/>
  <c r="F55" i="1" l="1"/>
  <c r="F55" i="2"/>
  <c r="E6" i="3"/>
  <c r="D6" i="3"/>
  <c r="C6" i="3"/>
  <c r="E37" i="2"/>
  <c r="D37" i="2"/>
  <c r="C37" i="2"/>
  <c r="E37" i="1"/>
  <c r="D37" i="1"/>
  <c r="C37" i="1"/>
  <c r="E6" i="8"/>
  <c r="D6" i="8"/>
  <c r="C25" i="3"/>
  <c r="D25" i="3"/>
  <c r="E25" i="3"/>
  <c r="F25" i="3" s="1"/>
  <c r="C19" i="1"/>
  <c r="D19" i="1"/>
  <c r="E19" i="1"/>
  <c r="F8" i="5" l="1"/>
  <c r="F37" i="1"/>
  <c r="F19" i="1"/>
  <c r="F6" i="8"/>
  <c r="F22" i="5"/>
  <c r="F34" i="5"/>
  <c r="F6" i="3"/>
  <c r="F37" i="2"/>
  <c r="E10" i="3"/>
  <c r="F10" i="3" s="1"/>
  <c r="D10" i="3"/>
  <c r="C10" i="3"/>
  <c r="E6" i="7" l="1"/>
  <c r="E8" i="7" s="1"/>
  <c r="D6" i="7"/>
  <c r="C6" i="7"/>
  <c r="F7" i="7"/>
  <c r="D8" i="7"/>
  <c r="C8" i="7"/>
  <c r="F6" i="7" l="1"/>
  <c r="F8" i="7"/>
  <c r="E6" i="4" l="1"/>
  <c r="E9" i="4" s="1"/>
  <c r="D6" i="4"/>
  <c r="D9" i="4" s="1"/>
  <c r="C6" i="4"/>
  <c r="C9" i="4" s="1"/>
  <c r="E28" i="3"/>
  <c r="D28" i="3"/>
  <c r="C28" i="3"/>
  <c r="E12" i="3"/>
  <c r="D12" i="3"/>
  <c r="C12" i="3"/>
  <c r="E24" i="2"/>
  <c r="F24" i="2" s="1"/>
  <c r="D24" i="2"/>
  <c r="C24" i="2"/>
  <c r="E19" i="2"/>
  <c r="D19" i="2"/>
  <c r="C19" i="2"/>
  <c r="E6" i="2"/>
  <c r="D6" i="2"/>
  <c r="C6" i="2"/>
  <c r="E47" i="1"/>
  <c r="D47" i="1"/>
  <c r="C47" i="1"/>
  <c r="E24" i="1"/>
  <c r="D24" i="1"/>
  <c r="C24" i="1"/>
  <c r="E6" i="1"/>
  <c r="D6" i="1"/>
  <c r="C6" i="1"/>
  <c r="F19" i="2" l="1"/>
  <c r="F12" i="3"/>
  <c r="F24" i="1"/>
  <c r="F28" i="3"/>
  <c r="F47" i="2"/>
  <c r="F47" i="1"/>
  <c r="C68" i="2"/>
  <c r="D68" i="2"/>
  <c r="F6" i="2"/>
  <c r="E68" i="2"/>
  <c r="C68" i="1"/>
  <c r="D68" i="1"/>
  <c r="F6" i="1"/>
  <c r="E68" i="1"/>
  <c r="D37" i="3"/>
  <c r="E37" i="3"/>
  <c r="C37" i="3"/>
  <c r="F9" i="4"/>
  <c r="F8" i="4"/>
  <c r="F7" i="4"/>
  <c r="F6" i="4"/>
  <c r="F37" i="3" l="1"/>
  <c r="F68" i="2"/>
  <c r="F68" i="1"/>
</calcChain>
</file>

<file path=xl/sharedStrings.xml><?xml version="1.0" encoding="utf-8"?>
<sst xmlns="http://schemas.openxmlformats.org/spreadsheetml/2006/main" count="245" uniqueCount="37">
  <si>
    <t>1. PERSONAL Y OBLIGACIONES SOCIALES</t>
  </si>
  <si>
    <t>2. PENSIONES Y OTRAS PRESTACIONES SOCIALES</t>
  </si>
  <si>
    <t>3. BIENES Y SERVICIOS</t>
  </si>
  <si>
    <t>4. DONACIONES Y TRANSFERENCIAS</t>
  </si>
  <si>
    <t>5. OTROS GASTOS</t>
  </si>
  <si>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</si>
  <si>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</si>
  <si>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</si>
  <si>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</si>
  <si>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</si>
  <si>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</si>
  <si>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</si>
  <si>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31.01.16</t>
  </si>
  <si>
    <t>EJECUCION DE LOS PROGRAMAS PRESUPUESTALES AL MES DE ENERO DEL AÑO FISCAL 2016 DEL PLIEGO 011 MINSA - TODA FUENTE</t>
  </si>
  <si>
    <t>DEVENGADO
AL 31.01.17</t>
  </si>
  <si>
    <t>EJECUCION DE LOS PROGRAMAS PRESUPUESTALES AL MES DE ENERO DEL AÑO FISCAL 2017 DEL PLIEGO 011 MINSA - ROOC</t>
  </si>
  <si>
    <t>5  OTROS GASTOS</t>
  </si>
  <si>
    <t>1  PERSONAL Y OBLIGACIONES SOCIALES</t>
  </si>
  <si>
    <t>EJECUCION DE LOS PROGRAMAS PRESUPUESTALES AL MES DE SETIEMBRE DEL AÑO FISCAL 2018 DEL PLIEGO 011 MINSA - TODA FUENTE</t>
  </si>
  <si>
    <t>EJECUCION DE LOS PROGRAMAS PRESUPUESTALES AL MES DE SETIEMBRE DEL AÑO FISCAL 2018 DEL PLIEGO 011 MINSA - RECURSOS ORDINARIOS</t>
  </si>
  <si>
    <t>EJECUCION DE LOS PROGRAMAS PRESUPUESTALES AL MES DE SETIEMBRE DEL AÑO FISCAL 2018 DEL PLIEGO 011 MINSA - RECURSOS DIRECTAMENTE RECAUDADOS</t>
  </si>
  <si>
    <t>EJECUCION DE LOS PROGRAMAS PRESUPUESTALES AL MES DE SETIEMBRE DEL AÑO FISCAL 2018 DEL PLIEGO 011 MINSA - ROOC</t>
  </si>
  <si>
    <t>EJECUCION DE LOS PROGRAMAS PRESUPUESTALES AL MES DE SETIEMBRE DEL AÑO FISCAL 2018 DEL PLIEGO 011 MINSA - DYT</t>
  </si>
  <si>
    <t>Fuente: SIAF, Consulta Amigable y Base de Datos al 30 de Setiembre del 2018</t>
  </si>
  <si>
    <t>DEVENGADO
AL 30.09.18</t>
  </si>
  <si>
    <t>0001  PROGRAMA ARTICULADO NUTRICIONAL</t>
  </si>
  <si>
    <t>0002  SALUD MATERNO NEONATAL</t>
  </si>
  <si>
    <t>0016  TBC-VIH/SIDA</t>
  </si>
  <si>
    <t>0017  ENFERMEDADES METAXENICAS Y ZOONOSIS</t>
  </si>
  <si>
    <t>0018  ENFERMEDADES NO TRANSMISIBLES</t>
  </si>
  <si>
    <t>0024  PREVENCION Y CONTROL DEL CANCER</t>
  </si>
  <si>
    <t>0068  REDUCCION DE VULNERABILIDAD Y ATENCION DE EMERGENCIAS POR DESASTRES</t>
  </si>
  <si>
    <t>0104  REDUCCION DE LA MORTALIDAD POR EMERGENCIAS Y URGENCIAS MEDICAS</t>
  </si>
  <si>
    <t>0129  PREVENCION Y MANEJO DE CONDICIONES SECUNDARIAS DE SALUD EN PERSONAS CON DISCAPACIDAD</t>
  </si>
  <si>
    <t>0131  CONTROL Y PREVENCION EN SALUD MENTAL</t>
  </si>
  <si>
    <t>9001  ACCIONES CENTRALES</t>
  </si>
  <si>
    <t>9002  ASIGNACIONES PRESUPUESTARIAS QUE NO RESULTAN EN PRODUCTOS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</si>
</sst>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 wrapText="1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4" fillId="0" borderId="4" xfId="3" applyNumberFormat="1" applyBorder="1" applyAlignment="1">
      <alignment horizontal="left" vertical="center" indent="4"/>
    </xf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2" fillId="0" borderId="5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7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3" fontId="2" fillId="0" borderId="6" xfId="3" applyNumberFormat="1" applyFont="1" applyBorder="1" applyAlignment="1">
      <alignment horizontal="left" vertical="center" indent="4"/>
    </xf>
    <xf numFmtId="164" fontId="3" fillId="2" borderId="1" xfId="2" applyNumberFormat="1" applyFont="1" applyFill="1" applyBorder="1" applyAlignment="1">
      <alignment vertical="center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4" fillId="0" borderId="7" xfId="3" applyNumberFormat="1" applyBorder="1" applyAlignment="1">
      <alignment vertical="center"/>
    </xf>
    <xf numFmtId="164" fontId="3" fillId="3" borderId="1" xfId="2" applyNumberFormat="1" applyFont="1" applyFill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3" fillId="2" borderId="1" xfId="1" applyNumberFormat="1" applyFont="1" applyFill="1" applyBorder="1" applyAlignment="1">
      <alignment horizontal="right" vertical="center"/>
    </xf>
    <xf numFmtId="165" fontId="2" fillId="0" borderId="4" xfId="1" applyNumberFormat="1" applyFont="1" applyBorder="1" applyAlignment="1">
      <alignment horizontal="right" vertical="center"/>
    </xf>
    <xf numFmtId="165" fontId="2" fillId="0" borderId="6" xfId="1" applyNumberFormat="1" applyFont="1" applyBorder="1" applyAlignment="1">
      <alignment horizontal="right" vertical="center"/>
    </xf>
    <xf numFmtId="165" fontId="3" fillId="3" borderId="1" xfId="1" applyNumberFormat="1" applyFont="1" applyFill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7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5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1"/>
  <sheetViews>
    <sheetView showGridLines="0" zoomScaleNormal="100" workbookViewId="0">
      <selection activeCell="B56" sqref="B56:E67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4" width="14.140625" style="1" customWidth="1"/>
    <col min="5" max="5" width="16.140625" style="1" customWidth="1"/>
    <col min="6" max="16384" width="11.42578125" style="1"/>
  </cols>
  <sheetData>
    <row r="2" spans="2:6" ht="51.75" customHeight="1" x14ac:dyDescent="0.25">
      <c r="B2" s="52" t="s">
        <v>18</v>
      </c>
      <c r="C2" s="52"/>
      <c r="D2" s="52"/>
      <c r="E2" s="52"/>
      <c r="F2" s="52"/>
    </row>
    <row r="5" spans="2:6" ht="38.25" x14ac:dyDescent="0.25">
      <c r="B5" s="8" t="s">
        <v>9</v>
      </c>
      <c r="C5" s="9" t="s">
        <v>6</v>
      </c>
      <c r="D5" s="9" t="s">
        <v>7</v>
      </c>
      <c r="E5" s="12" t="s">
        <v>24</v>
      </c>
      <c r="F5" s="10" t="s">
        <v>10</v>
      </c>
    </row>
    <row r="6" spans="2:6" x14ac:dyDescent="0.25">
      <c r="B6" s="2" t="s">
        <v>0</v>
      </c>
      <c r="C6" s="33">
        <f>SUM(C7:C18)</f>
        <v>3102916873</v>
      </c>
      <c r="D6" s="33">
        <f>SUM(D7:D18)</f>
        <v>2493165397</v>
      </c>
      <c r="E6" s="33">
        <f>SUM(E7:E18)</f>
        <v>1678362154.2799993</v>
      </c>
      <c r="F6" s="42">
        <f t="shared" ref="F6:F68" si="0">IF(E6=0,"%",E6/D6)</f>
        <v>0.67318524326527029</v>
      </c>
    </row>
    <row r="7" spans="2:6" x14ac:dyDescent="0.25">
      <c r="B7" s="18" t="s">
        <v>25</v>
      </c>
      <c r="C7" s="39">
        <v>108689727</v>
      </c>
      <c r="D7" s="39">
        <v>163208175</v>
      </c>
      <c r="E7" s="39">
        <v>119748716.32999994</v>
      </c>
      <c r="F7" s="43">
        <f t="shared" si="0"/>
        <v>0.73371763595787975</v>
      </c>
    </row>
    <row r="8" spans="2:6" x14ac:dyDescent="0.25">
      <c r="B8" s="19" t="s">
        <v>26</v>
      </c>
      <c r="C8" s="40">
        <v>205986134</v>
      </c>
      <c r="D8" s="40">
        <v>250635039</v>
      </c>
      <c r="E8" s="40">
        <v>185137185.62999994</v>
      </c>
      <c r="F8" s="26">
        <f t="shared" si="0"/>
        <v>0.73867239939264806</v>
      </c>
    </row>
    <row r="9" spans="2:6" x14ac:dyDescent="0.25">
      <c r="B9" s="19" t="s">
        <v>27</v>
      </c>
      <c r="C9" s="40">
        <v>53025968</v>
      </c>
      <c r="D9" s="40">
        <v>90900575</v>
      </c>
      <c r="E9" s="40">
        <v>64627132.529999994</v>
      </c>
      <c r="F9" s="26">
        <f t="shared" si="0"/>
        <v>0.71096505748175953</v>
      </c>
    </row>
    <row r="10" spans="2:6" x14ac:dyDescent="0.25">
      <c r="B10" s="19" t="s">
        <v>28</v>
      </c>
      <c r="C10" s="40">
        <v>14634106</v>
      </c>
      <c r="D10" s="40">
        <v>33318765</v>
      </c>
      <c r="E10" s="40">
        <v>24408648.779999994</v>
      </c>
      <c r="F10" s="26">
        <f t="shared" si="0"/>
        <v>0.73257963733049514</v>
      </c>
    </row>
    <row r="11" spans="2:6" x14ac:dyDescent="0.25">
      <c r="B11" s="19" t="s">
        <v>29</v>
      </c>
      <c r="C11" s="40">
        <v>39213384</v>
      </c>
      <c r="D11" s="40">
        <v>84462474</v>
      </c>
      <c r="E11" s="40">
        <v>62237860.459999971</v>
      </c>
      <c r="F11" s="26">
        <f t="shared" si="0"/>
        <v>0.73686996736562527</v>
      </c>
    </row>
    <row r="12" spans="2:6" x14ac:dyDescent="0.25">
      <c r="B12" s="19" t="s">
        <v>30</v>
      </c>
      <c r="C12" s="40">
        <v>25187966</v>
      </c>
      <c r="D12" s="40">
        <v>45964138</v>
      </c>
      <c r="E12" s="40">
        <v>33438310.059999995</v>
      </c>
      <c r="F12" s="26">
        <f t="shared" si="0"/>
        <v>0.72748693905670536</v>
      </c>
    </row>
    <row r="13" spans="2:6" x14ac:dyDescent="0.25">
      <c r="B13" s="19" t="s">
        <v>31</v>
      </c>
      <c r="C13" s="40">
        <v>2776134</v>
      </c>
      <c r="D13" s="40">
        <v>6778684</v>
      </c>
      <c r="E13" s="40">
        <v>3812865.6599999992</v>
      </c>
      <c r="F13" s="26">
        <f t="shared" si="0"/>
        <v>0.56247874366174899</v>
      </c>
    </row>
    <row r="14" spans="2:6" x14ac:dyDescent="0.25">
      <c r="B14" s="19" t="s">
        <v>32</v>
      </c>
      <c r="C14" s="40">
        <v>147916477</v>
      </c>
      <c r="D14" s="40">
        <v>169371523</v>
      </c>
      <c r="E14" s="40">
        <v>123745061.81999998</v>
      </c>
      <c r="F14" s="26">
        <f t="shared" si="0"/>
        <v>0.73061314929546906</v>
      </c>
    </row>
    <row r="15" spans="2:6" x14ac:dyDescent="0.25">
      <c r="B15" s="19" t="s">
        <v>33</v>
      </c>
      <c r="C15" s="40">
        <v>21388099</v>
      </c>
      <c r="D15" s="40">
        <v>26484933</v>
      </c>
      <c r="E15" s="40">
        <v>18809153.639999989</v>
      </c>
      <c r="F15" s="26">
        <f t="shared" si="0"/>
        <v>0.71018316867178743</v>
      </c>
    </row>
    <row r="16" spans="2:6" x14ac:dyDescent="0.25">
      <c r="B16" s="19" t="s">
        <v>34</v>
      </c>
      <c r="C16" s="40">
        <v>17259058</v>
      </c>
      <c r="D16" s="40">
        <v>30894937</v>
      </c>
      <c r="E16" s="40">
        <v>19814690.829999994</v>
      </c>
      <c r="F16" s="26">
        <f t="shared" si="0"/>
        <v>0.64135721752726005</v>
      </c>
    </row>
    <row r="17" spans="2:6" x14ac:dyDescent="0.25">
      <c r="B17" s="19" t="s">
        <v>35</v>
      </c>
      <c r="C17" s="40">
        <v>1681576870</v>
      </c>
      <c r="D17" s="40">
        <v>923267708</v>
      </c>
      <c r="E17" s="40">
        <v>548333382.8999995</v>
      </c>
      <c r="F17" s="26">
        <f t="shared" si="0"/>
        <v>0.59390508099520745</v>
      </c>
    </row>
    <row r="18" spans="2:6" x14ac:dyDescent="0.25">
      <c r="B18" s="19" t="s">
        <v>36</v>
      </c>
      <c r="C18" s="40">
        <v>785262950</v>
      </c>
      <c r="D18" s="40">
        <v>667878446</v>
      </c>
      <c r="E18" s="40">
        <v>474249145.63999999</v>
      </c>
      <c r="F18" s="26">
        <f t="shared" si="0"/>
        <v>0.71008302256246192</v>
      </c>
    </row>
    <row r="19" spans="2:6" x14ac:dyDescent="0.25">
      <c r="B19" s="2" t="s">
        <v>1</v>
      </c>
      <c r="C19" s="33">
        <f>SUM(C20:C23)</f>
        <v>182001837</v>
      </c>
      <c r="D19" s="33">
        <f>SUM(D20:D23)</f>
        <v>182967677</v>
      </c>
      <c r="E19" s="33">
        <f>SUM(E20:E23)</f>
        <v>126190072.55999996</v>
      </c>
      <c r="F19" s="42">
        <f t="shared" si="0"/>
        <v>0.68968505601128638</v>
      </c>
    </row>
    <row r="20" spans="2:6" x14ac:dyDescent="0.25">
      <c r="B20" s="19" t="s">
        <v>25</v>
      </c>
      <c r="C20" s="40">
        <v>0</v>
      </c>
      <c r="D20" s="40">
        <v>3414</v>
      </c>
      <c r="E20" s="40">
        <v>0</v>
      </c>
      <c r="F20" s="26" t="str">
        <f t="shared" si="0"/>
        <v>%</v>
      </c>
    </row>
    <row r="21" spans="2:6" x14ac:dyDescent="0.25">
      <c r="B21" s="19" t="s">
        <v>32</v>
      </c>
      <c r="C21" s="40">
        <v>0</v>
      </c>
      <c r="D21" s="40">
        <v>6000</v>
      </c>
      <c r="E21" s="40">
        <v>0</v>
      </c>
      <c r="F21" s="26" t="str">
        <f t="shared" si="0"/>
        <v>%</v>
      </c>
    </row>
    <row r="22" spans="2:6" x14ac:dyDescent="0.25">
      <c r="B22" s="19" t="s">
        <v>35</v>
      </c>
      <c r="C22" s="40">
        <v>6547549</v>
      </c>
      <c r="D22" s="40">
        <v>1979946</v>
      </c>
      <c r="E22" s="40">
        <v>554330.43999999994</v>
      </c>
      <c r="F22" s="26">
        <f t="shared" si="0"/>
        <v>0.27997250430062232</v>
      </c>
    </row>
    <row r="23" spans="2:6" x14ac:dyDescent="0.25">
      <c r="B23" s="19" t="s">
        <v>36</v>
      </c>
      <c r="C23" s="40">
        <v>175454288</v>
      </c>
      <c r="D23" s="40">
        <v>180978317</v>
      </c>
      <c r="E23" s="40">
        <v>125635742.11999996</v>
      </c>
      <c r="F23" s="26">
        <f t="shared" si="0"/>
        <v>0.69420328469514925</v>
      </c>
    </row>
    <row r="24" spans="2:6" x14ac:dyDescent="0.25">
      <c r="B24" s="2" t="s">
        <v>2</v>
      </c>
      <c r="C24" s="33">
        <f>SUM(C25:C36)</f>
        <v>2875913383</v>
      </c>
      <c r="D24" s="33">
        <f t="shared" ref="D24:E24" si="1">SUM(D25:D36)</f>
        <v>2607684234</v>
      </c>
      <c r="E24" s="33">
        <f t="shared" si="1"/>
        <v>1392588012.21</v>
      </c>
      <c r="F24" s="42">
        <f t="shared" si="0"/>
        <v>0.53403245456366866</v>
      </c>
    </row>
    <row r="25" spans="2:6" x14ac:dyDescent="0.25">
      <c r="B25" s="18" t="s">
        <v>25</v>
      </c>
      <c r="C25" s="39">
        <v>352853896</v>
      </c>
      <c r="D25" s="39">
        <v>170813278</v>
      </c>
      <c r="E25" s="39">
        <v>107031090.21000005</v>
      </c>
      <c r="F25" s="43">
        <f t="shared" si="0"/>
        <v>0.62659701554348746</v>
      </c>
    </row>
    <row r="26" spans="2:6" x14ac:dyDescent="0.25">
      <c r="B26" s="19" t="s">
        <v>26</v>
      </c>
      <c r="C26" s="40">
        <v>146247690</v>
      </c>
      <c r="D26" s="40">
        <v>204590016</v>
      </c>
      <c r="E26" s="40">
        <v>122848446.83999994</v>
      </c>
      <c r="F26" s="26">
        <f t="shared" si="0"/>
        <v>0.60046159261261289</v>
      </c>
    </row>
    <row r="27" spans="2:6" x14ac:dyDescent="0.25">
      <c r="B27" s="19" t="s">
        <v>27</v>
      </c>
      <c r="C27" s="40">
        <v>189892272</v>
      </c>
      <c r="D27" s="40">
        <v>208373578</v>
      </c>
      <c r="E27" s="40">
        <v>77542948.060000017</v>
      </c>
      <c r="F27" s="26">
        <f t="shared" si="0"/>
        <v>0.3721342638748566</v>
      </c>
    </row>
    <row r="28" spans="2:6" x14ac:dyDescent="0.25">
      <c r="B28" s="19" t="s">
        <v>28</v>
      </c>
      <c r="C28" s="40">
        <v>116217133</v>
      </c>
      <c r="D28" s="40">
        <v>54003992</v>
      </c>
      <c r="E28" s="40">
        <v>20533691.840000004</v>
      </c>
      <c r="F28" s="26">
        <f t="shared" si="0"/>
        <v>0.38022544407457887</v>
      </c>
    </row>
    <row r="29" spans="2:6" x14ac:dyDescent="0.25">
      <c r="B29" s="19" t="s">
        <v>29</v>
      </c>
      <c r="C29" s="40">
        <v>64404327</v>
      </c>
      <c r="D29" s="40">
        <v>54561668</v>
      </c>
      <c r="E29" s="40">
        <v>25559374.699999992</v>
      </c>
      <c r="F29" s="26">
        <f t="shared" si="0"/>
        <v>0.46844929117636197</v>
      </c>
    </row>
    <row r="30" spans="2:6" x14ac:dyDescent="0.25">
      <c r="B30" s="19" t="s">
        <v>30</v>
      </c>
      <c r="C30" s="40">
        <v>187337786</v>
      </c>
      <c r="D30" s="40">
        <v>108642642</v>
      </c>
      <c r="E30" s="40">
        <v>40624935.45000001</v>
      </c>
      <c r="F30" s="26">
        <f t="shared" si="0"/>
        <v>0.37393177027119801</v>
      </c>
    </row>
    <row r="31" spans="2:6" x14ac:dyDescent="0.25">
      <c r="B31" s="19" t="s">
        <v>31</v>
      </c>
      <c r="C31" s="40">
        <v>26199814</v>
      </c>
      <c r="D31" s="40">
        <v>29221870</v>
      </c>
      <c r="E31" s="40">
        <v>15720701.750000004</v>
      </c>
      <c r="F31" s="26">
        <f t="shared" si="0"/>
        <v>0.53797726668416512</v>
      </c>
    </row>
    <row r="32" spans="2:6" x14ac:dyDescent="0.25">
      <c r="B32" s="19" t="s">
        <v>32</v>
      </c>
      <c r="C32" s="40">
        <v>55981349</v>
      </c>
      <c r="D32" s="40">
        <v>74436596</v>
      </c>
      <c r="E32" s="40">
        <v>40466943.500000015</v>
      </c>
      <c r="F32" s="26">
        <f t="shared" si="0"/>
        <v>0.54364312279943616</v>
      </c>
    </row>
    <row r="33" spans="2:6" x14ac:dyDescent="0.25">
      <c r="B33" s="19" t="s">
        <v>33</v>
      </c>
      <c r="C33" s="40">
        <v>16583309</v>
      </c>
      <c r="D33" s="40">
        <v>19271388</v>
      </c>
      <c r="E33" s="40">
        <v>12059781.920000006</v>
      </c>
      <c r="F33" s="26">
        <f t="shared" si="0"/>
        <v>0.6257868877944861</v>
      </c>
    </row>
    <row r="34" spans="2:6" x14ac:dyDescent="0.25">
      <c r="B34" s="19" t="s">
        <v>34</v>
      </c>
      <c r="C34" s="40">
        <v>59369521</v>
      </c>
      <c r="D34" s="40">
        <v>43738052</v>
      </c>
      <c r="E34" s="40">
        <v>18431173.250000007</v>
      </c>
      <c r="F34" s="26">
        <f t="shared" si="0"/>
        <v>0.42139904287461194</v>
      </c>
    </row>
    <row r="35" spans="2:6" x14ac:dyDescent="0.25">
      <c r="B35" s="19" t="s">
        <v>35</v>
      </c>
      <c r="C35" s="40">
        <v>420787740</v>
      </c>
      <c r="D35" s="40">
        <v>480684467</v>
      </c>
      <c r="E35" s="40">
        <v>296217706.40999997</v>
      </c>
      <c r="F35" s="26">
        <f t="shared" si="0"/>
        <v>0.61624147802970297</v>
      </c>
    </row>
    <row r="36" spans="2:6" x14ac:dyDescent="0.25">
      <c r="B36" s="20" t="s">
        <v>36</v>
      </c>
      <c r="C36" s="41">
        <v>1240038546</v>
      </c>
      <c r="D36" s="41">
        <v>1159346687</v>
      </c>
      <c r="E36" s="41">
        <v>615551218.27999985</v>
      </c>
      <c r="F36" s="44">
        <f t="shared" si="0"/>
        <v>0.53094663156612776</v>
      </c>
    </row>
    <row r="37" spans="2:6" x14ac:dyDescent="0.25">
      <c r="B37" s="2" t="s">
        <v>3</v>
      </c>
      <c r="C37" s="33">
        <f>SUM(C38:C46)</f>
        <v>668364185</v>
      </c>
      <c r="D37" s="33">
        <f t="shared" ref="D37:E37" si="2">SUM(D38:D46)</f>
        <v>509411585</v>
      </c>
      <c r="E37" s="33">
        <f t="shared" si="2"/>
        <v>397554787.28999996</v>
      </c>
      <c r="F37" s="42">
        <f t="shared" si="0"/>
        <v>0.78041960370807029</v>
      </c>
    </row>
    <row r="38" spans="2:6" x14ac:dyDescent="0.25">
      <c r="B38" s="19" t="s">
        <v>25</v>
      </c>
      <c r="C38" s="40">
        <v>0</v>
      </c>
      <c r="D38" s="40">
        <v>275596766</v>
      </c>
      <c r="E38" s="40">
        <v>201178194.42999998</v>
      </c>
      <c r="F38" s="26">
        <f t="shared" si="0"/>
        <v>0.72997298680202938</v>
      </c>
    </row>
    <row r="39" spans="2:6" x14ac:dyDescent="0.25">
      <c r="B39" s="19" t="s">
        <v>26</v>
      </c>
      <c r="C39" s="40">
        <v>0</v>
      </c>
      <c r="D39" s="40">
        <v>15208132</v>
      </c>
      <c r="E39" s="40">
        <v>15112949.339999996</v>
      </c>
      <c r="F39" s="26">
        <f t="shared" si="0"/>
        <v>0.99374133128250042</v>
      </c>
    </row>
    <row r="40" spans="2:6" x14ac:dyDescent="0.25">
      <c r="B40" s="19" t="s">
        <v>27</v>
      </c>
      <c r="C40" s="40">
        <v>0</v>
      </c>
      <c r="D40" s="40">
        <v>49431093</v>
      </c>
      <c r="E40" s="40">
        <v>41638557.639999993</v>
      </c>
      <c r="F40" s="26">
        <f t="shared" si="0"/>
        <v>0.84235559266310367</v>
      </c>
    </row>
    <row r="41" spans="2:6" x14ac:dyDescent="0.25">
      <c r="B41" s="19" t="s">
        <v>28</v>
      </c>
      <c r="C41" s="40">
        <v>11471763</v>
      </c>
      <c r="D41" s="40">
        <v>17781830</v>
      </c>
      <c r="E41" s="40">
        <v>17781828.66</v>
      </c>
      <c r="F41" s="26">
        <f t="shared" si="0"/>
        <v>0.99999992464217691</v>
      </c>
    </row>
    <row r="42" spans="2:6" x14ac:dyDescent="0.25">
      <c r="B42" s="19" t="s">
        <v>29</v>
      </c>
      <c r="C42" s="40">
        <v>15000000</v>
      </c>
      <c r="D42" s="40">
        <v>15298889</v>
      </c>
      <c r="E42" s="40">
        <v>15252271</v>
      </c>
      <c r="F42" s="26">
        <f t="shared" si="0"/>
        <v>0.9969528506285652</v>
      </c>
    </row>
    <row r="43" spans="2:6" x14ac:dyDescent="0.25">
      <c r="B43" s="19" t="s">
        <v>30</v>
      </c>
      <c r="C43" s="40">
        <v>25000000</v>
      </c>
      <c r="D43" s="40">
        <v>23053781</v>
      </c>
      <c r="E43" s="40">
        <v>16435777.34</v>
      </c>
      <c r="F43" s="26">
        <f t="shared" si="0"/>
        <v>0.71293196287411598</v>
      </c>
    </row>
    <row r="44" spans="2:6" x14ac:dyDescent="0.25">
      <c r="B44" s="19" t="s">
        <v>34</v>
      </c>
      <c r="C44" s="40">
        <v>10000000</v>
      </c>
      <c r="D44" s="40">
        <v>0</v>
      </c>
      <c r="E44" s="40">
        <v>0</v>
      </c>
      <c r="F44" s="26" t="str">
        <f t="shared" si="0"/>
        <v>%</v>
      </c>
    </row>
    <row r="45" spans="2:6" x14ac:dyDescent="0.25">
      <c r="B45" s="19" t="s">
        <v>35</v>
      </c>
      <c r="C45" s="40">
        <v>606892422</v>
      </c>
      <c r="D45" s="40">
        <v>33267687</v>
      </c>
      <c r="E45" s="40">
        <v>23491122</v>
      </c>
      <c r="F45" s="26">
        <f t="shared" ref="F45" si="3">IF(E45=0,"%",E45/D45)</f>
        <v>0.70612429412360411</v>
      </c>
    </row>
    <row r="46" spans="2:6" x14ac:dyDescent="0.25">
      <c r="B46" s="19" t="s">
        <v>36</v>
      </c>
      <c r="C46" s="40">
        <v>0</v>
      </c>
      <c r="D46" s="40">
        <v>79773407</v>
      </c>
      <c r="E46" s="40">
        <v>66664086.880000003</v>
      </c>
      <c r="F46" s="26">
        <f t="shared" si="0"/>
        <v>0.83566804260973837</v>
      </c>
    </row>
    <row r="47" spans="2:6" x14ac:dyDescent="0.25">
      <c r="B47" s="2" t="s">
        <v>4</v>
      </c>
      <c r="C47" s="33">
        <f>+SUM(C48:C54)</f>
        <v>57797807</v>
      </c>
      <c r="D47" s="33">
        <f t="shared" ref="D47:E47" si="4">+SUM(D48:D54)</f>
        <v>79413192</v>
      </c>
      <c r="E47" s="33">
        <f t="shared" si="4"/>
        <v>65509941.719999999</v>
      </c>
      <c r="F47" s="42">
        <f t="shared" si="0"/>
        <v>0.8249251801892058</v>
      </c>
    </row>
    <row r="48" spans="2:6" x14ac:dyDescent="0.25">
      <c r="B48" s="18" t="s">
        <v>25</v>
      </c>
      <c r="C48" s="39">
        <v>15836813</v>
      </c>
      <c r="D48" s="39">
        <v>30692675</v>
      </c>
      <c r="E48" s="39">
        <v>26715519</v>
      </c>
      <c r="F48" s="43">
        <f t="shared" si="0"/>
        <v>0.87042002692824916</v>
      </c>
    </row>
    <row r="49" spans="2:6" x14ac:dyDescent="0.25">
      <c r="B49" s="19" t="s">
        <v>26</v>
      </c>
      <c r="C49" s="40">
        <v>115000</v>
      </c>
      <c r="D49" s="40">
        <v>4405000</v>
      </c>
      <c r="E49" s="40">
        <v>4223728.6399999997</v>
      </c>
      <c r="F49" s="26">
        <f t="shared" si="0"/>
        <v>0.95884872644721897</v>
      </c>
    </row>
    <row r="50" spans="2:6" x14ac:dyDescent="0.25">
      <c r="B50" s="19" t="s">
        <v>27</v>
      </c>
      <c r="C50" s="40">
        <v>0</v>
      </c>
      <c r="D50" s="40">
        <v>1974075</v>
      </c>
      <c r="E50" s="40">
        <v>1052761.8500000001</v>
      </c>
      <c r="F50" s="26">
        <f t="shared" si="0"/>
        <v>0.5332937451717894</v>
      </c>
    </row>
    <row r="51" spans="2:6" x14ac:dyDescent="0.25">
      <c r="B51" s="19" t="s">
        <v>28</v>
      </c>
      <c r="C51" s="40">
        <v>0</v>
      </c>
      <c r="D51" s="40">
        <v>1413039</v>
      </c>
      <c r="E51" s="40">
        <v>1272500</v>
      </c>
      <c r="F51" s="26">
        <f t="shared" si="0"/>
        <v>0.9005413155617078</v>
      </c>
    </row>
    <row r="52" spans="2:6" x14ac:dyDescent="0.25">
      <c r="B52" s="19" t="s">
        <v>30</v>
      </c>
      <c r="C52" s="40">
        <v>0</v>
      </c>
      <c r="D52" s="40">
        <v>1932278</v>
      </c>
      <c r="E52" s="40">
        <v>1932278</v>
      </c>
      <c r="F52" s="26">
        <f t="shared" si="0"/>
        <v>1</v>
      </c>
    </row>
    <row r="53" spans="2:6" x14ac:dyDescent="0.25">
      <c r="B53" s="19" t="s">
        <v>35</v>
      </c>
      <c r="C53" s="40">
        <v>31919685</v>
      </c>
      <c r="D53" s="40">
        <v>9797968</v>
      </c>
      <c r="E53" s="40">
        <v>7020115.9099999983</v>
      </c>
      <c r="F53" s="26">
        <f t="shared" si="0"/>
        <v>0.71648691953270294</v>
      </c>
    </row>
    <row r="54" spans="2:6" x14ac:dyDescent="0.25">
      <c r="B54" s="19" t="s">
        <v>36</v>
      </c>
      <c r="C54" s="40">
        <v>9926309</v>
      </c>
      <c r="D54" s="40">
        <v>29198157</v>
      </c>
      <c r="E54" s="40">
        <v>23293038.32</v>
      </c>
      <c r="F54" s="26">
        <f t="shared" si="0"/>
        <v>0.79775714337038461</v>
      </c>
    </row>
    <row r="55" spans="2:6" x14ac:dyDescent="0.25">
      <c r="B55" s="2" t="s">
        <v>5</v>
      </c>
      <c r="C55" s="33">
        <f>SUM(C56:C67)</f>
        <v>261143612</v>
      </c>
      <c r="D55" s="33">
        <f t="shared" ref="D55:E55" si="5">SUM(D56:D67)</f>
        <v>478621721</v>
      </c>
      <c r="E55" s="33">
        <f t="shared" si="5"/>
        <v>207161960.39000005</v>
      </c>
      <c r="F55" s="42">
        <f t="shared" si="0"/>
        <v>0.43283025257852858</v>
      </c>
    </row>
    <row r="56" spans="2:6" x14ac:dyDescent="0.25">
      <c r="B56" s="18" t="s">
        <v>25</v>
      </c>
      <c r="C56" s="39">
        <v>25060000</v>
      </c>
      <c r="D56" s="39">
        <v>11207105</v>
      </c>
      <c r="E56" s="39">
        <v>1448046.13</v>
      </c>
      <c r="F56" s="43">
        <f t="shared" si="0"/>
        <v>0.12920786679521606</v>
      </c>
    </row>
    <row r="57" spans="2:6" x14ac:dyDescent="0.25">
      <c r="B57" s="19" t="s">
        <v>26</v>
      </c>
      <c r="C57" s="40">
        <v>88341387</v>
      </c>
      <c r="D57" s="40">
        <v>121000761</v>
      </c>
      <c r="E57" s="40">
        <v>44484003.190000013</v>
      </c>
      <c r="F57" s="26">
        <f t="shared" si="0"/>
        <v>0.36763407785509722</v>
      </c>
    </row>
    <row r="58" spans="2:6" x14ac:dyDescent="0.25">
      <c r="B58" s="19" t="s">
        <v>27</v>
      </c>
      <c r="C58" s="40">
        <v>25640000</v>
      </c>
      <c r="D58" s="40">
        <v>11035359</v>
      </c>
      <c r="E58" s="40">
        <v>6093063.7599999998</v>
      </c>
      <c r="F58" s="26">
        <f t="shared" si="0"/>
        <v>0.55214005815306955</v>
      </c>
    </row>
    <row r="59" spans="2:6" x14ac:dyDescent="0.25">
      <c r="B59" s="19" t="s">
        <v>28</v>
      </c>
      <c r="C59" s="40">
        <v>13528237</v>
      </c>
      <c r="D59" s="40">
        <v>2804701</v>
      </c>
      <c r="E59" s="40">
        <v>1241348.05</v>
      </c>
      <c r="F59" s="26">
        <f t="shared" si="0"/>
        <v>0.44259550305005774</v>
      </c>
    </row>
    <row r="60" spans="2:6" x14ac:dyDescent="0.25">
      <c r="B60" s="19" t="s">
        <v>29</v>
      </c>
      <c r="C60" s="40">
        <v>0</v>
      </c>
      <c r="D60" s="40">
        <v>6476760</v>
      </c>
      <c r="E60" s="40">
        <v>1088711.6800000002</v>
      </c>
      <c r="F60" s="26">
        <f t="shared" si="0"/>
        <v>0.16809510928303661</v>
      </c>
    </row>
    <row r="61" spans="2:6" x14ac:dyDescent="0.25">
      <c r="B61" s="19" t="s">
        <v>30</v>
      </c>
      <c r="C61" s="40">
        <v>146416</v>
      </c>
      <c r="D61" s="40">
        <v>17183603</v>
      </c>
      <c r="E61" s="40">
        <v>7795972.8600000003</v>
      </c>
      <c r="F61" s="26">
        <f t="shared" si="0"/>
        <v>0.45368674194812347</v>
      </c>
    </row>
    <row r="62" spans="2:6" x14ac:dyDescent="0.25">
      <c r="B62" s="19" t="s">
        <v>31</v>
      </c>
      <c r="C62" s="40">
        <v>0</v>
      </c>
      <c r="D62" s="40">
        <v>1960005</v>
      </c>
      <c r="E62" s="40">
        <v>1392206.79</v>
      </c>
      <c r="F62" s="26">
        <f t="shared" si="0"/>
        <v>0.71030777472506446</v>
      </c>
    </row>
    <row r="63" spans="2:6" x14ac:dyDescent="0.25">
      <c r="B63" s="19" t="s">
        <v>32</v>
      </c>
      <c r="C63" s="40">
        <v>0</v>
      </c>
      <c r="D63" s="40">
        <v>1369434</v>
      </c>
      <c r="E63" s="40">
        <v>374233.52</v>
      </c>
      <c r="F63" s="26">
        <f t="shared" si="0"/>
        <v>0.27327605419465267</v>
      </c>
    </row>
    <row r="64" spans="2:6" x14ac:dyDescent="0.25">
      <c r="B64" s="19" t="s">
        <v>33</v>
      </c>
      <c r="C64" s="40">
        <v>0</v>
      </c>
      <c r="D64" s="40">
        <v>360033</v>
      </c>
      <c r="E64" s="40">
        <v>127322.28</v>
      </c>
      <c r="F64" s="26">
        <f t="shared" si="0"/>
        <v>0.35364058294656325</v>
      </c>
    </row>
    <row r="65" spans="2:6" x14ac:dyDescent="0.25">
      <c r="B65" s="19" t="s">
        <v>34</v>
      </c>
      <c r="C65" s="40">
        <v>0</v>
      </c>
      <c r="D65" s="40">
        <v>2563582</v>
      </c>
      <c r="E65" s="40">
        <v>497442.14999999991</v>
      </c>
      <c r="F65" s="26">
        <f t="shared" si="0"/>
        <v>0.19404183287290983</v>
      </c>
    </row>
    <row r="66" spans="2:6" x14ac:dyDescent="0.25">
      <c r="B66" s="19" t="s">
        <v>35</v>
      </c>
      <c r="C66" s="40">
        <v>19979816</v>
      </c>
      <c r="D66" s="40">
        <v>18328592</v>
      </c>
      <c r="E66" s="40">
        <v>7973208.0100000007</v>
      </c>
      <c r="F66" s="26">
        <f t="shared" si="0"/>
        <v>0.43501475781663973</v>
      </c>
    </row>
    <row r="67" spans="2:6" x14ac:dyDescent="0.25">
      <c r="B67" s="19" t="s">
        <v>36</v>
      </c>
      <c r="C67" s="40">
        <v>88447756</v>
      </c>
      <c r="D67" s="40">
        <v>284331786</v>
      </c>
      <c r="E67" s="40">
        <v>134646401.97000003</v>
      </c>
      <c r="F67" s="26">
        <f t="shared" si="0"/>
        <v>0.47355381494350418</v>
      </c>
    </row>
    <row r="68" spans="2:6" x14ac:dyDescent="0.25">
      <c r="B68" s="4" t="s">
        <v>8</v>
      </c>
      <c r="C68" s="38">
        <f>+C55+C47+C37+C24+C19+C6</f>
        <v>7148137697</v>
      </c>
      <c r="D68" s="38">
        <f>+D55+D47+D37+D24+D19+D6</f>
        <v>6351263806</v>
      </c>
      <c r="E68" s="38">
        <f>+E55+E47+E37+E24+E19+E6</f>
        <v>3867366928.4499993</v>
      </c>
      <c r="F68" s="45">
        <f t="shared" si="0"/>
        <v>0.60891297331981731</v>
      </c>
    </row>
    <row r="69" spans="2:6" x14ac:dyDescent="0.2">
      <c r="B69" s="51" t="s">
        <v>23</v>
      </c>
      <c r="C69" s="24"/>
      <c r="D69" s="24"/>
      <c r="E69" s="24"/>
    </row>
    <row r="70" spans="2:6" x14ac:dyDescent="0.25">
      <c r="C70" s="24"/>
      <c r="D70" s="24"/>
      <c r="E70" s="24"/>
      <c r="F70" s="24"/>
    </row>
    <row r="71" spans="2:6" x14ac:dyDescent="0.25">
      <c r="C71" s="24"/>
      <c r="D71" s="24"/>
      <c r="E71" s="24"/>
    </row>
  </sheetData>
  <mergeCells count="1">
    <mergeCell ref="B2:F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9"/>
  <sheetViews>
    <sheetView showGridLines="0" zoomScaleNormal="100" workbookViewId="0">
      <selection activeCell="B56" sqref="B56:E67"/>
    </sheetView>
  </sheetViews>
  <sheetFormatPr baseColWidth="10" defaultRowHeight="15" x14ac:dyDescent="0.25"/>
  <cols>
    <col min="1" max="1" width="11.42578125" style="1"/>
    <col min="2" max="2" width="108" style="1" bestFit="1" customWidth="1"/>
    <col min="3" max="5" width="13.85546875" style="1" bestFit="1" customWidth="1"/>
    <col min="6" max="16384" width="11.42578125" style="1"/>
  </cols>
  <sheetData>
    <row r="2" spans="2:6" ht="43.5" customHeight="1" x14ac:dyDescent="0.25">
      <c r="B2" s="52" t="s">
        <v>19</v>
      </c>
      <c r="C2" s="52"/>
      <c r="D2" s="52"/>
      <c r="E2" s="52"/>
      <c r="F2" s="52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24</v>
      </c>
      <c r="F5" s="12" t="s">
        <v>10</v>
      </c>
    </row>
    <row r="6" spans="2:6" x14ac:dyDescent="0.25">
      <c r="B6" s="2" t="s">
        <v>0</v>
      </c>
      <c r="C6" s="33">
        <f>SUM(C7:C18)</f>
        <v>3101057284</v>
      </c>
      <c r="D6" s="33">
        <f>SUM(D7:D18)</f>
        <v>2491287538</v>
      </c>
      <c r="E6" s="33">
        <f>SUM(E7:E18)</f>
        <v>1677692583.2799993</v>
      </c>
      <c r="F6" s="42">
        <f t="shared" ref="F6:F68" si="0">IF(E6=0,"%",E6/D6)</f>
        <v>0.67342390538622732</v>
      </c>
    </row>
    <row r="7" spans="2:6" x14ac:dyDescent="0.25">
      <c r="B7" s="13" t="s">
        <v>25</v>
      </c>
      <c r="C7" s="34">
        <v>108689727</v>
      </c>
      <c r="D7" s="34">
        <v>163208175</v>
      </c>
      <c r="E7" s="34">
        <v>119748716.3299998</v>
      </c>
      <c r="F7" s="46">
        <f t="shared" si="0"/>
        <v>0.73371763595787898</v>
      </c>
    </row>
    <row r="8" spans="2:6" x14ac:dyDescent="0.25">
      <c r="B8" s="15" t="s">
        <v>26</v>
      </c>
      <c r="C8" s="35">
        <v>205773537</v>
      </c>
      <c r="D8" s="35">
        <v>250422442</v>
      </c>
      <c r="E8" s="35">
        <v>185033773.62999997</v>
      </c>
      <c r="F8" s="27">
        <f t="shared" si="0"/>
        <v>0.73888654767610629</v>
      </c>
    </row>
    <row r="9" spans="2:6" x14ac:dyDescent="0.25">
      <c r="B9" s="15" t="s">
        <v>27</v>
      </c>
      <c r="C9" s="35">
        <v>53025968</v>
      </c>
      <c r="D9" s="35">
        <v>90900575</v>
      </c>
      <c r="E9" s="35">
        <v>64627132.530000001</v>
      </c>
      <c r="F9" s="27">
        <f t="shared" si="0"/>
        <v>0.71096505748175964</v>
      </c>
    </row>
    <row r="10" spans="2:6" x14ac:dyDescent="0.25">
      <c r="B10" s="15" t="s">
        <v>28</v>
      </c>
      <c r="C10" s="35">
        <v>14634106</v>
      </c>
      <c r="D10" s="35">
        <v>33318765</v>
      </c>
      <c r="E10" s="35">
        <v>24408648.779999994</v>
      </c>
      <c r="F10" s="27">
        <f t="shared" si="0"/>
        <v>0.73257963733049514</v>
      </c>
    </row>
    <row r="11" spans="2:6" x14ac:dyDescent="0.25">
      <c r="B11" s="15" t="s">
        <v>29</v>
      </c>
      <c r="C11" s="35">
        <v>39213384</v>
      </c>
      <c r="D11" s="35">
        <v>84462474</v>
      </c>
      <c r="E11" s="35">
        <v>62237860.46000006</v>
      </c>
      <c r="F11" s="27">
        <f t="shared" si="0"/>
        <v>0.73686996736562627</v>
      </c>
    </row>
    <row r="12" spans="2:6" x14ac:dyDescent="0.25">
      <c r="B12" s="15" t="s">
        <v>30</v>
      </c>
      <c r="C12" s="35">
        <v>25187966</v>
      </c>
      <c r="D12" s="35">
        <v>45964138</v>
      </c>
      <c r="E12" s="35">
        <v>33438310.060000002</v>
      </c>
      <c r="F12" s="27">
        <f t="shared" si="0"/>
        <v>0.72748693905670547</v>
      </c>
    </row>
    <row r="13" spans="2:6" x14ac:dyDescent="0.25">
      <c r="B13" s="15" t="s">
        <v>31</v>
      </c>
      <c r="C13" s="35">
        <v>2776134</v>
      </c>
      <c r="D13" s="35">
        <v>6778684</v>
      </c>
      <c r="E13" s="35">
        <v>3812865.66</v>
      </c>
      <c r="F13" s="27">
        <f t="shared" si="0"/>
        <v>0.5624787436617491</v>
      </c>
    </row>
    <row r="14" spans="2:6" x14ac:dyDescent="0.25">
      <c r="B14" s="15" t="s">
        <v>32</v>
      </c>
      <c r="C14" s="35">
        <v>147266477</v>
      </c>
      <c r="D14" s="35">
        <v>168721523</v>
      </c>
      <c r="E14" s="35">
        <v>123356519.81999996</v>
      </c>
      <c r="F14" s="27">
        <f t="shared" si="0"/>
        <v>0.73112497816890831</v>
      </c>
    </row>
    <row r="15" spans="2:6" x14ac:dyDescent="0.25">
      <c r="B15" s="15" t="s">
        <v>33</v>
      </c>
      <c r="C15" s="35">
        <v>21388099</v>
      </c>
      <c r="D15" s="35">
        <v>26484933</v>
      </c>
      <c r="E15" s="35">
        <v>18809153.639999997</v>
      </c>
      <c r="F15" s="27">
        <f t="shared" si="0"/>
        <v>0.71018316867178777</v>
      </c>
    </row>
    <row r="16" spans="2:6" x14ac:dyDescent="0.25">
      <c r="B16" s="15" t="s">
        <v>34</v>
      </c>
      <c r="C16" s="35">
        <v>17259058</v>
      </c>
      <c r="D16" s="35">
        <v>30894937</v>
      </c>
      <c r="E16" s="35">
        <v>19814690.829999991</v>
      </c>
      <c r="F16" s="27">
        <f t="shared" si="0"/>
        <v>0.64135721752725994</v>
      </c>
    </row>
    <row r="17" spans="2:6" x14ac:dyDescent="0.25">
      <c r="B17" s="15" t="s">
        <v>35</v>
      </c>
      <c r="C17" s="35">
        <v>1681576870</v>
      </c>
      <c r="D17" s="35">
        <v>923267708</v>
      </c>
      <c r="E17" s="35">
        <v>548333382.8999995</v>
      </c>
      <c r="F17" s="27">
        <f t="shared" si="0"/>
        <v>0.59390508099520745</v>
      </c>
    </row>
    <row r="18" spans="2:6" x14ac:dyDescent="0.25">
      <c r="B18" s="15" t="s">
        <v>36</v>
      </c>
      <c r="C18" s="35">
        <v>784265958</v>
      </c>
      <c r="D18" s="35">
        <v>666863184</v>
      </c>
      <c r="E18" s="35">
        <v>474071528.63999981</v>
      </c>
      <c r="F18" s="27">
        <f t="shared" si="0"/>
        <v>0.7108977373685692</v>
      </c>
    </row>
    <row r="19" spans="2:6" x14ac:dyDescent="0.25">
      <c r="B19" s="2" t="s">
        <v>1</v>
      </c>
      <c r="C19" s="33">
        <f>SUM(C20:C23)</f>
        <v>181134837</v>
      </c>
      <c r="D19" s="33">
        <f>SUM(D20:D23)</f>
        <v>182100677</v>
      </c>
      <c r="E19" s="33">
        <f>SUM(E20:E23)</f>
        <v>125903650.79999995</v>
      </c>
      <c r="F19" s="42">
        <f t="shared" si="0"/>
        <v>0.69139584143336241</v>
      </c>
    </row>
    <row r="20" spans="2:6" x14ac:dyDescent="0.25">
      <c r="B20" s="15" t="s">
        <v>25</v>
      </c>
      <c r="C20" s="35">
        <v>0</v>
      </c>
      <c r="D20" s="35">
        <v>3414</v>
      </c>
      <c r="E20" s="35">
        <v>0</v>
      </c>
      <c r="F20" s="27" t="str">
        <f t="shared" si="0"/>
        <v>%</v>
      </c>
    </row>
    <row r="21" spans="2:6" x14ac:dyDescent="0.25">
      <c r="B21" s="15" t="s">
        <v>32</v>
      </c>
      <c r="C21" s="35">
        <v>0</v>
      </c>
      <c r="D21" s="35">
        <v>6000</v>
      </c>
      <c r="E21" s="35">
        <v>0</v>
      </c>
      <c r="F21" s="27" t="str">
        <f t="shared" si="0"/>
        <v>%</v>
      </c>
    </row>
    <row r="22" spans="2:6" x14ac:dyDescent="0.25">
      <c r="B22" s="15" t="s">
        <v>35</v>
      </c>
      <c r="C22" s="35">
        <v>6547549</v>
      </c>
      <c r="D22" s="35">
        <v>1979946</v>
      </c>
      <c r="E22" s="35">
        <v>554330.43999999994</v>
      </c>
      <c r="F22" s="27">
        <f t="shared" si="0"/>
        <v>0.27997250430062232</v>
      </c>
    </row>
    <row r="23" spans="2:6" x14ac:dyDescent="0.25">
      <c r="B23" s="15" t="s">
        <v>36</v>
      </c>
      <c r="C23" s="35">
        <v>174587288</v>
      </c>
      <c r="D23" s="35">
        <v>180111317</v>
      </c>
      <c r="E23" s="35">
        <v>125349320.35999995</v>
      </c>
      <c r="F23" s="27">
        <f t="shared" si="0"/>
        <v>0.69595471538304254</v>
      </c>
    </row>
    <row r="24" spans="2:6" x14ac:dyDescent="0.25">
      <c r="B24" s="2" t="s">
        <v>2</v>
      </c>
      <c r="C24" s="33">
        <f>SUM(C25:C36)</f>
        <v>2619996950</v>
      </c>
      <c r="D24" s="33">
        <f t="shared" ref="D24:E24" si="1">SUM(D25:D36)</f>
        <v>1742839701</v>
      </c>
      <c r="E24" s="33">
        <f t="shared" si="1"/>
        <v>1008486386.8800001</v>
      </c>
      <c r="F24" s="42">
        <f t="shared" si="0"/>
        <v>0.57864552104324607</v>
      </c>
    </row>
    <row r="25" spans="2:6" x14ac:dyDescent="0.25">
      <c r="B25" s="13" t="s">
        <v>25</v>
      </c>
      <c r="C25" s="34">
        <v>352358658</v>
      </c>
      <c r="D25" s="34">
        <v>137792454</v>
      </c>
      <c r="E25" s="34">
        <v>95895364.280000061</v>
      </c>
      <c r="F25" s="46">
        <f t="shared" si="0"/>
        <v>0.6959406084748303</v>
      </c>
    </row>
    <row r="26" spans="2:6" x14ac:dyDescent="0.25">
      <c r="B26" s="15" t="s">
        <v>26</v>
      </c>
      <c r="C26" s="35">
        <v>140453399</v>
      </c>
      <c r="D26" s="35">
        <v>117823141</v>
      </c>
      <c r="E26" s="35">
        <v>85271975.99000001</v>
      </c>
      <c r="F26" s="27">
        <f t="shared" si="0"/>
        <v>0.72372859241632348</v>
      </c>
    </row>
    <row r="27" spans="2:6" x14ac:dyDescent="0.25">
      <c r="B27" s="15" t="s">
        <v>27</v>
      </c>
      <c r="C27" s="35">
        <v>184998409</v>
      </c>
      <c r="D27" s="35">
        <v>193124167</v>
      </c>
      <c r="E27" s="35">
        <v>68815491.150000036</v>
      </c>
      <c r="F27" s="27">
        <f t="shared" si="0"/>
        <v>0.35632770470409347</v>
      </c>
    </row>
    <row r="28" spans="2:6" x14ac:dyDescent="0.25">
      <c r="B28" s="15" t="s">
        <v>28</v>
      </c>
      <c r="C28" s="35">
        <v>116144087</v>
      </c>
      <c r="D28" s="35">
        <v>53481704</v>
      </c>
      <c r="E28" s="35">
        <v>20272736.040000007</v>
      </c>
      <c r="F28" s="27">
        <f t="shared" si="0"/>
        <v>0.37905927679492052</v>
      </c>
    </row>
    <row r="29" spans="2:6" x14ac:dyDescent="0.25">
      <c r="B29" s="15" t="s">
        <v>29</v>
      </c>
      <c r="C29" s="35">
        <v>63467827</v>
      </c>
      <c r="D29" s="35">
        <v>37087153</v>
      </c>
      <c r="E29" s="35">
        <v>19991575.329999994</v>
      </c>
      <c r="F29" s="27">
        <f t="shared" si="0"/>
        <v>0.53904313792972991</v>
      </c>
    </row>
    <row r="30" spans="2:6" x14ac:dyDescent="0.25">
      <c r="B30" s="15" t="s">
        <v>30</v>
      </c>
      <c r="C30" s="35">
        <v>187210176</v>
      </c>
      <c r="D30" s="35">
        <v>91730707</v>
      </c>
      <c r="E30" s="35">
        <v>36043728.190000005</v>
      </c>
      <c r="F30" s="27">
        <f t="shared" si="0"/>
        <v>0.39292979819723839</v>
      </c>
    </row>
    <row r="31" spans="2:6" x14ac:dyDescent="0.25">
      <c r="B31" s="15" t="s">
        <v>31</v>
      </c>
      <c r="C31" s="35">
        <v>25797733</v>
      </c>
      <c r="D31" s="35">
        <v>26732290</v>
      </c>
      <c r="E31" s="35">
        <v>13620641.750000002</v>
      </c>
      <c r="F31" s="27">
        <f t="shared" si="0"/>
        <v>0.50952020010257271</v>
      </c>
    </row>
    <row r="32" spans="2:6" x14ac:dyDescent="0.25">
      <c r="B32" s="15" t="s">
        <v>32</v>
      </c>
      <c r="C32" s="35">
        <v>55569726</v>
      </c>
      <c r="D32" s="35">
        <v>71394579</v>
      </c>
      <c r="E32" s="35">
        <v>39236821.32</v>
      </c>
      <c r="F32" s="27">
        <f t="shared" si="0"/>
        <v>0.54957703889534804</v>
      </c>
    </row>
    <row r="33" spans="2:6" x14ac:dyDescent="0.25">
      <c r="B33" s="15" t="s">
        <v>33</v>
      </c>
      <c r="C33" s="35">
        <v>16421287</v>
      </c>
      <c r="D33" s="35">
        <v>16715777</v>
      </c>
      <c r="E33" s="35">
        <v>11314619.810000008</v>
      </c>
      <c r="F33" s="27">
        <f t="shared" si="0"/>
        <v>0.67688267257932477</v>
      </c>
    </row>
    <row r="34" spans="2:6" x14ac:dyDescent="0.25">
      <c r="B34" s="15" t="s">
        <v>34</v>
      </c>
      <c r="C34" s="35">
        <v>59201092</v>
      </c>
      <c r="D34" s="35">
        <v>41061969</v>
      </c>
      <c r="E34" s="35">
        <v>18059272.52</v>
      </c>
      <c r="F34" s="27">
        <f t="shared" si="0"/>
        <v>0.43980532253579946</v>
      </c>
    </row>
    <row r="35" spans="2:6" x14ac:dyDescent="0.25">
      <c r="B35" s="15" t="s">
        <v>35</v>
      </c>
      <c r="C35" s="35">
        <v>347384897</v>
      </c>
      <c r="D35" s="35">
        <v>388937133</v>
      </c>
      <c r="E35" s="35">
        <v>255201766.90999994</v>
      </c>
      <c r="F35" s="27">
        <f t="shared" si="0"/>
        <v>0.65615171516677973</v>
      </c>
    </row>
    <row r="36" spans="2:6" x14ac:dyDescent="0.25">
      <c r="B36" s="16" t="s">
        <v>36</v>
      </c>
      <c r="C36" s="36">
        <v>1070989659</v>
      </c>
      <c r="D36" s="36">
        <v>566958627</v>
      </c>
      <c r="E36" s="36">
        <v>344762393.59000015</v>
      </c>
      <c r="F36" s="47">
        <f t="shared" si="0"/>
        <v>0.60809092087419658</v>
      </c>
    </row>
    <row r="37" spans="2:6" x14ac:dyDescent="0.25">
      <c r="B37" s="2" t="s">
        <v>3</v>
      </c>
      <c r="C37" s="33">
        <f>SUM(C38:C46)</f>
        <v>668364185</v>
      </c>
      <c r="D37" s="33">
        <f t="shared" ref="D37:E37" si="2">SUM(D38:D46)</f>
        <v>509411585</v>
      </c>
      <c r="E37" s="33">
        <f t="shared" si="2"/>
        <v>397554787.28999996</v>
      </c>
      <c r="F37" s="42">
        <f t="shared" si="0"/>
        <v>0.78041960370807029</v>
      </c>
    </row>
    <row r="38" spans="2:6" x14ac:dyDescent="0.25">
      <c r="B38" s="15" t="s">
        <v>25</v>
      </c>
      <c r="C38" s="35">
        <v>0</v>
      </c>
      <c r="D38" s="35">
        <v>275596766</v>
      </c>
      <c r="E38" s="35">
        <v>201178194.42999998</v>
      </c>
      <c r="F38" s="27">
        <f t="shared" si="0"/>
        <v>0.72997298680202938</v>
      </c>
    </row>
    <row r="39" spans="2:6" x14ac:dyDescent="0.25">
      <c r="B39" s="15" t="s">
        <v>26</v>
      </c>
      <c r="C39" s="35">
        <v>0</v>
      </c>
      <c r="D39" s="35">
        <v>15208132</v>
      </c>
      <c r="E39" s="35">
        <v>15112949.339999996</v>
      </c>
      <c r="F39" s="27">
        <f t="shared" si="0"/>
        <v>0.99374133128250042</v>
      </c>
    </row>
    <row r="40" spans="2:6" x14ac:dyDescent="0.25">
      <c r="B40" s="15" t="s">
        <v>27</v>
      </c>
      <c r="C40" s="35">
        <v>0</v>
      </c>
      <c r="D40" s="35">
        <v>49431093</v>
      </c>
      <c r="E40" s="35">
        <v>41638557.639999993</v>
      </c>
      <c r="F40" s="27">
        <f t="shared" si="0"/>
        <v>0.84235559266310367</v>
      </c>
    </row>
    <row r="41" spans="2:6" x14ac:dyDescent="0.25">
      <c r="B41" s="15" t="s">
        <v>28</v>
      </c>
      <c r="C41" s="35">
        <v>11471763</v>
      </c>
      <c r="D41" s="35">
        <v>17781830</v>
      </c>
      <c r="E41" s="35">
        <v>17781828.66</v>
      </c>
      <c r="F41" s="27">
        <f t="shared" si="0"/>
        <v>0.99999992464217691</v>
      </c>
    </row>
    <row r="42" spans="2:6" x14ac:dyDescent="0.25">
      <c r="B42" s="15" t="s">
        <v>29</v>
      </c>
      <c r="C42" s="35">
        <v>15000000</v>
      </c>
      <c r="D42" s="35">
        <v>15298889</v>
      </c>
      <c r="E42" s="35">
        <v>15252271</v>
      </c>
      <c r="F42" s="27">
        <f t="shared" si="0"/>
        <v>0.9969528506285652</v>
      </c>
    </row>
    <row r="43" spans="2:6" x14ac:dyDescent="0.25">
      <c r="B43" s="15" t="s">
        <v>30</v>
      </c>
      <c r="C43" s="35">
        <v>25000000</v>
      </c>
      <c r="D43" s="35">
        <v>23053781</v>
      </c>
      <c r="E43" s="35">
        <v>16435777.34</v>
      </c>
      <c r="F43" s="27">
        <f t="shared" si="0"/>
        <v>0.71293196287411598</v>
      </c>
    </row>
    <row r="44" spans="2:6" x14ac:dyDescent="0.25">
      <c r="B44" s="15" t="s">
        <v>34</v>
      </c>
      <c r="C44" s="35">
        <v>10000000</v>
      </c>
      <c r="D44" s="35">
        <v>0</v>
      </c>
      <c r="E44" s="35">
        <v>0</v>
      </c>
      <c r="F44" s="27" t="str">
        <f t="shared" si="0"/>
        <v>%</v>
      </c>
    </row>
    <row r="45" spans="2:6" x14ac:dyDescent="0.25">
      <c r="B45" s="15" t="s">
        <v>35</v>
      </c>
      <c r="C45" s="35">
        <v>606892422</v>
      </c>
      <c r="D45" s="35">
        <v>33267687</v>
      </c>
      <c r="E45" s="35">
        <v>23491122</v>
      </c>
      <c r="F45" s="27">
        <f t="shared" si="0"/>
        <v>0.70612429412360411</v>
      </c>
    </row>
    <row r="46" spans="2:6" x14ac:dyDescent="0.25">
      <c r="B46" s="15" t="s">
        <v>36</v>
      </c>
      <c r="C46" s="35">
        <v>0</v>
      </c>
      <c r="D46" s="35">
        <v>79773407</v>
      </c>
      <c r="E46" s="35">
        <v>66664086.880000003</v>
      </c>
      <c r="F46" s="27">
        <f t="shared" si="0"/>
        <v>0.83566804260973837</v>
      </c>
    </row>
    <row r="47" spans="2:6" x14ac:dyDescent="0.25">
      <c r="B47" s="2" t="s">
        <v>4</v>
      </c>
      <c r="C47" s="33">
        <f>+SUM(C48:C54)</f>
        <v>54106220</v>
      </c>
      <c r="D47" s="33">
        <f t="shared" ref="D47:E47" si="3">+SUM(D48:D54)</f>
        <v>77385719</v>
      </c>
      <c r="E47" s="33">
        <f t="shared" si="3"/>
        <v>64384402.910000004</v>
      </c>
      <c r="F47" s="42">
        <f t="shared" si="0"/>
        <v>0.83199334117448731</v>
      </c>
    </row>
    <row r="48" spans="2:6" x14ac:dyDescent="0.25">
      <c r="B48" s="13" t="s">
        <v>25</v>
      </c>
      <c r="C48" s="34">
        <v>15836813</v>
      </c>
      <c r="D48" s="34">
        <v>30692675</v>
      </c>
      <c r="E48" s="34">
        <v>26715519</v>
      </c>
      <c r="F48" s="46">
        <f t="shared" si="0"/>
        <v>0.87042002692824916</v>
      </c>
    </row>
    <row r="49" spans="2:6" x14ac:dyDescent="0.25">
      <c r="B49" s="15" t="s">
        <v>26</v>
      </c>
      <c r="C49" s="35">
        <v>115000</v>
      </c>
      <c r="D49" s="35">
        <v>4405000</v>
      </c>
      <c r="E49" s="35">
        <v>4223728.6399999997</v>
      </c>
      <c r="F49" s="27">
        <f t="shared" si="0"/>
        <v>0.95884872644721897</v>
      </c>
    </row>
    <row r="50" spans="2:6" x14ac:dyDescent="0.25">
      <c r="B50" s="15" t="s">
        <v>27</v>
      </c>
      <c r="C50" s="35">
        <v>0</v>
      </c>
      <c r="D50" s="35">
        <v>1974075</v>
      </c>
      <c r="E50" s="35">
        <v>1052761.8500000001</v>
      </c>
      <c r="F50" s="27">
        <f t="shared" si="0"/>
        <v>0.5332937451717894</v>
      </c>
    </row>
    <row r="51" spans="2:6" x14ac:dyDescent="0.25">
      <c r="B51" s="15" t="s">
        <v>28</v>
      </c>
      <c r="C51" s="35">
        <v>0</v>
      </c>
      <c r="D51" s="35">
        <v>1413039</v>
      </c>
      <c r="E51" s="35">
        <v>1272500</v>
      </c>
      <c r="F51" s="27">
        <f t="shared" si="0"/>
        <v>0.9005413155617078</v>
      </c>
    </row>
    <row r="52" spans="2:6" x14ac:dyDescent="0.25">
      <c r="B52" s="15" t="s">
        <v>30</v>
      </c>
      <c r="C52" s="35">
        <v>0</v>
      </c>
      <c r="D52" s="35">
        <v>1932278</v>
      </c>
      <c r="E52" s="35">
        <v>1932278</v>
      </c>
      <c r="F52" s="27">
        <f t="shared" si="0"/>
        <v>1</v>
      </c>
    </row>
    <row r="53" spans="2:6" x14ac:dyDescent="0.25">
      <c r="B53" s="15" t="s">
        <v>35</v>
      </c>
      <c r="C53" s="35">
        <v>28569220</v>
      </c>
      <c r="D53" s="35">
        <v>7954080</v>
      </c>
      <c r="E53" s="35">
        <v>6037371.4999999991</v>
      </c>
      <c r="F53" s="27">
        <f t="shared" si="0"/>
        <v>0.75902825971073951</v>
      </c>
    </row>
    <row r="54" spans="2:6" x14ac:dyDescent="0.25">
      <c r="B54" s="15" t="s">
        <v>36</v>
      </c>
      <c r="C54" s="35">
        <v>9585187</v>
      </c>
      <c r="D54" s="35">
        <v>29014572</v>
      </c>
      <c r="E54" s="35">
        <v>23150243.920000002</v>
      </c>
      <c r="F54" s="27">
        <f t="shared" si="0"/>
        <v>0.79788335047644343</v>
      </c>
    </row>
    <row r="55" spans="2:6" x14ac:dyDescent="0.25">
      <c r="B55" s="2" t="s">
        <v>5</v>
      </c>
      <c r="C55" s="33">
        <f>+SUM(C56:C67)</f>
        <v>258099871</v>
      </c>
      <c r="D55" s="33">
        <f t="shared" ref="D55:E55" si="4">+SUM(D56:D67)</f>
        <v>357215755</v>
      </c>
      <c r="E55" s="33">
        <f t="shared" si="4"/>
        <v>181987419.63</v>
      </c>
      <c r="F55" s="42">
        <f t="shared" si="0"/>
        <v>0.50946078688494578</v>
      </c>
    </row>
    <row r="56" spans="2:6" x14ac:dyDescent="0.25">
      <c r="B56" s="13" t="s">
        <v>25</v>
      </c>
      <c r="C56" s="34">
        <v>25060000</v>
      </c>
      <c r="D56" s="34">
        <v>9381661</v>
      </c>
      <c r="E56" s="34">
        <v>1410223.7099999997</v>
      </c>
      <c r="F56" s="46">
        <f t="shared" si="0"/>
        <v>0.15031706112595625</v>
      </c>
    </row>
    <row r="57" spans="2:6" x14ac:dyDescent="0.25">
      <c r="B57" s="15" t="s">
        <v>26</v>
      </c>
      <c r="C57" s="35">
        <v>88341387</v>
      </c>
      <c r="D57" s="35">
        <v>118377391</v>
      </c>
      <c r="E57" s="35">
        <v>44040913.190000005</v>
      </c>
      <c r="F57" s="27">
        <f t="shared" si="0"/>
        <v>0.37203821454385666</v>
      </c>
    </row>
    <row r="58" spans="2:6" x14ac:dyDescent="0.25">
      <c r="B58" s="15" t="s">
        <v>27</v>
      </c>
      <c r="C58" s="35">
        <v>25640000</v>
      </c>
      <c r="D58" s="35">
        <v>11004581</v>
      </c>
      <c r="E58" s="35">
        <v>6090003.7599999988</v>
      </c>
      <c r="F58" s="27">
        <f t="shared" si="0"/>
        <v>0.55340623691170054</v>
      </c>
    </row>
    <row r="59" spans="2:6" x14ac:dyDescent="0.25">
      <c r="B59" s="15" t="s">
        <v>28</v>
      </c>
      <c r="C59" s="35">
        <v>13528237</v>
      </c>
      <c r="D59" s="35">
        <v>2791958</v>
      </c>
      <c r="E59" s="35">
        <v>1241348.05</v>
      </c>
      <c r="F59" s="27">
        <f t="shared" si="0"/>
        <v>0.44461558877318358</v>
      </c>
    </row>
    <row r="60" spans="2:6" x14ac:dyDescent="0.25">
      <c r="B60" s="15" t="s">
        <v>29</v>
      </c>
      <c r="C60" s="35">
        <v>0</v>
      </c>
      <c r="D60" s="35">
        <v>5002937</v>
      </c>
      <c r="E60" s="35">
        <v>655987.6</v>
      </c>
      <c r="F60" s="27">
        <f t="shared" si="0"/>
        <v>0.13112049981840665</v>
      </c>
    </row>
    <row r="61" spans="2:6" x14ac:dyDescent="0.25">
      <c r="B61" s="15" t="s">
        <v>30</v>
      </c>
      <c r="C61" s="35">
        <v>146416</v>
      </c>
      <c r="D61" s="35">
        <v>16865682</v>
      </c>
      <c r="E61" s="35">
        <v>7591457.8600000003</v>
      </c>
      <c r="F61" s="27">
        <f t="shared" si="0"/>
        <v>0.45011271171838768</v>
      </c>
    </row>
    <row r="62" spans="2:6" x14ac:dyDescent="0.25">
      <c r="B62" s="15" t="s">
        <v>31</v>
      </c>
      <c r="C62" s="35">
        <v>0</v>
      </c>
      <c r="D62" s="35">
        <v>1955385</v>
      </c>
      <c r="E62" s="35">
        <v>1387586.79</v>
      </c>
      <c r="F62" s="27">
        <f t="shared" si="0"/>
        <v>0.70962331714726257</v>
      </c>
    </row>
    <row r="63" spans="2:6" x14ac:dyDescent="0.25">
      <c r="B63" s="15" t="s">
        <v>32</v>
      </c>
      <c r="C63" s="35">
        <v>0</v>
      </c>
      <c r="D63" s="35">
        <v>1119294</v>
      </c>
      <c r="E63" s="35">
        <v>157453.97</v>
      </c>
      <c r="F63" s="27">
        <f t="shared" si="0"/>
        <v>0.14067257574864156</v>
      </c>
    </row>
    <row r="64" spans="2:6" x14ac:dyDescent="0.25">
      <c r="B64" s="15" t="s">
        <v>33</v>
      </c>
      <c r="C64" s="35">
        <v>0</v>
      </c>
      <c r="D64" s="35">
        <v>345033</v>
      </c>
      <c r="E64" s="35">
        <v>119122.28</v>
      </c>
      <c r="F64" s="27">
        <f t="shared" si="0"/>
        <v>0.34524894720215166</v>
      </c>
    </row>
    <row r="65" spans="2:6" x14ac:dyDescent="0.25">
      <c r="B65" s="15" t="s">
        <v>34</v>
      </c>
      <c r="C65" s="35">
        <v>0</v>
      </c>
      <c r="D65" s="35">
        <v>2563582</v>
      </c>
      <c r="E65" s="35">
        <v>497442.14999999997</v>
      </c>
      <c r="F65" s="27">
        <f t="shared" si="0"/>
        <v>0.19404183287290985</v>
      </c>
    </row>
    <row r="66" spans="2:6" x14ac:dyDescent="0.25">
      <c r="B66" s="15" t="s">
        <v>35</v>
      </c>
      <c r="C66" s="35">
        <v>18932075</v>
      </c>
      <c r="D66" s="35">
        <v>9394327</v>
      </c>
      <c r="E66" s="35">
        <v>6284473.3400000008</v>
      </c>
      <c r="F66" s="27">
        <f t="shared" si="0"/>
        <v>0.66896472094275627</v>
      </c>
    </row>
    <row r="67" spans="2:6" x14ac:dyDescent="0.25">
      <c r="B67" s="15" t="s">
        <v>36</v>
      </c>
      <c r="C67" s="35">
        <v>86451756</v>
      </c>
      <c r="D67" s="35">
        <v>178413924</v>
      </c>
      <c r="E67" s="35">
        <v>112511406.93000001</v>
      </c>
      <c r="F67" s="27">
        <f t="shared" si="0"/>
        <v>0.63062010188173434</v>
      </c>
    </row>
    <row r="68" spans="2:6" x14ac:dyDescent="0.25">
      <c r="B68" s="4" t="s">
        <v>8</v>
      </c>
      <c r="C68" s="38">
        <f>+C55+C47+C37+C24+C19+C6</f>
        <v>6882759347</v>
      </c>
      <c r="D68" s="38">
        <f>+D55+D47+D37+D24+D19+D6</f>
        <v>5360240975</v>
      </c>
      <c r="E68" s="38">
        <f>+E55+E47+E37+E24+E19+E6</f>
        <v>3456009230.789999</v>
      </c>
      <c r="F68" s="45">
        <f t="shared" si="0"/>
        <v>0.64474885493184364</v>
      </c>
    </row>
    <row r="69" spans="2:6" x14ac:dyDescent="0.2">
      <c r="B69" s="51" t="s">
        <v>23</v>
      </c>
      <c r="C69" s="11"/>
      <c r="D69" s="11"/>
      <c r="E69" s="11"/>
    </row>
  </sheetData>
  <mergeCells count="1">
    <mergeCell ref="B2:F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showGridLines="0" zoomScaleNormal="100" workbookViewId="0">
      <selection activeCell="C37" sqref="C37"/>
    </sheetView>
  </sheetViews>
  <sheetFormatPr baseColWidth="10" defaultRowHeight="15" x14ac:dyDescent="0.25"/>
  <cols>
    <col min="2" max="2" width="108" bestFit="1" customWidth="1"/>
    <col min="3" max="4" width="12.28515625" bestFit="1" customWidth="1"/>
    <col min="5" max="5" width="12.42578125" customWidth="1"/>
  </cols>
  <sheetData>
    <row r="2" spans="2:6" ht="52.5" customHeight="1" x14ac:dyDescent="0.25">
      <c r="B2" s="52" t="s">
        <v>20</v>
      </c>
      <c r="C2" s="52"/>
      <c r="D2" s="52"/>
      <c r="E2" s="52"/>
      <c r="F2" s="52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24</v>
      </c>
      <c r="F5" s="12" t="s">
        <v>10</v>
      </c>
    </row>
    <row r="6" spans="2:6" x14ac:dyDescent="0.25">
      <c r="B6" s="2" t="s">
        <v>0</v>
      </c>
      <c r="C6" s="33">
        <f>SUM(C7:C9)</f>
        <v>1859589</v>
      </c>
      <c r="D6" s="33">
        <f>SUM(D7:D9)</f>
        <v>1859589</v>
      </c>
      <c r="E6" s="33">
        <f>SUM(E7:E9)</f>
        <v>654346</v>
      </c>
      <c r="F6" s="42">
        <f t="shared" ref="F6:F37" si="0">IF(E6=0,"%",E6/D6)</f>
        <v>0.35187667812618811</v>
      </c>
    </row>
    <row r="7" spans="2:6" x14ac:dyDescent="0.25">
      <c r="B7" s="15" t="s">
        <v>26</v>
      </c>
      <c r="C7" s="35">
        <v>212597</v>
      </c>
      <c r="D7" s="35">
        <v>212597</v>
      </c>
      <c r="E7" s="35">
        <v>103412</v>
      </c>
      <c r="F7" s="48">
        <f t="shared" si="0"/>
        <v>0.48642266824085006</v>
      </c>
    </row>
    <row r="8" spans="2:6" x14ac:dyDescent="0.25">
      <c r="B8" s="15" t="s">
        <v>32</v>
      </c>
      <c r="C8" s="35">
        <v>650000</v>
      </c>
      <c r="D8" s="35">
        <v>650000</v>
      </c>
      <c r="E8" s="35">
        <v>388542</v>
      </c>
      <c r="F8" s="48">
        <f t="shared" si="0"/>
        <v>0.59775692307692307</v>
      </c>
    </row>
    <row r="9" spans="2:6" x14ac:dyDescent="0.25">
      <c r="B9" s="15" t="s">
        <v>36</v>
      </c>
      <c r="C9" s="35">
        <v>996992</v>
      </c>
      <c r="D9" s="35">
        <v>996992</v>
      </c>
      <c r="E9" s="35">
        <v>162392</v>
      </c>
      <c r="F9" s="48">
        <f t="shared" si="0"/>
        <v>0.16288194890229812</v>
      </c>
    </row>
    <row r="10" spans="2:6" x14ac:dyDescent="0.25">
      <c r="B10" s="2" t="s">
        <v>1</v>
      </c>
      <c r="C10" s="33">
        <f>SUM(C11:C11)</f>
        <v>867000</v>
      </c>
      <c r="D10" s="33">
        <f>SUM(D11:D11)</f>
        <v>867000</v>
      </c>
      <c r="E10" s="33">
        <f>SUM(E11:E11)</f>
        <v>286421.76000000001</v>
      </c>
      <c r="F10" s="42">
        <f t="shared" si="0"/>
        <v>0.33035958477508653</v>
      </c>
    </row>
    <row r="11" spans="2:6" x14ac:dyDescent="0.25">
      <c r="B11" s="25" t="s">
        <v>36</v>
      </c>
      <c r="C11" s="34">
        <v>867000</v>
      </c>
      <c r="D11" s="34">
        <v>867000</v>
      </c>
      <c r="E11" s="34">
        <v>286421.76000000001</v>
      </c>
      <c r="F11" s="28">
        <f t="shared" si="0"/>
        <v>0.33035958477508653</v>
      </c>
    </row>
    <row r="12" spans="2:6" x14ac:dyDescent="0.25">
      <c r="B12" s="2" t="s">
        <v>2</v>
      </c>
      <c r="C12" s="33">
        <f>+SUM(C13:C24)</f>
        <v>255916433</v>
      </c>
      <c r="D12" s="33">
        <f>+SUM(D13:D24)</f>
        <v>263485554</v>
      </c>
      <c r="E12" s="33">
        <f>+SUM(E13:E24)</f>
        <v>118707774.64999999</v>
      </c>
      <c r="F12" s="42">
        <f t="shared" si="0"/>
        <v>0.45052858818210578</v>
      </c>
    </row>
    <row r="13" spans="2:6" x14ac:dyDescent="0.25">
      <c r="B13" s="13" t="s">
        <v>25</v>
      </c>
      <c r="C13" s="34">
        <v>495238</v>
      </c>
      <c r="D13" s="34">
        <v>4167974</v>
      </c>
      <c r="E13" s="34">
        <v>1988377.0499999998</v>
      </c>
      <c r="F13" s="28">
        <f t="shared" si="0"/>
        <v>0.47706080940044249</v>
      </c>
    </row>
    <row r="14" spans="2:6" x14ac:dyDescent="0.25">
      <c r="B14" s="15" t="s">
        <v>26</v>
      </c>
      <c r="C14" s="35">
        <v>5794291</v>
      </c>
      <c r="D14" s="35">
        <v>7606481</v>
      </c>
      <c r="E14" s="35">
        <v>1442658.39</v>
      </c>
      <c r="F14" s="48">
        <f t="shared" si="0"/>
        <v>0.18966173582764487</v>
      </c>
    </row>
    <row r="15" spans="2:6" x14ac:dyDescent="0.25">
      <c r="B15" s="15" t="s">
        <v>27</v>
      </c>
      <c r="C15" s="35">
        <v>4893863</v>
      </c>
      <c r="D15" s="35">
        <v>6639371</v>
      </c>
      <c r="E15" s="35">
        <v>4618609.8800000008</v>
      </c>
      <c r="F15" s="48">
        <f t="shared" si="0"/>
        <v>0.69563967430047224</v>
      </c>
    </row>
    <row r="16" spans="2:6" x14ac:dyDescent="0.25">
      <c r="B16" s="15" t="s">
        <v>28</v>
      </c>
      <c r="C16" s="35">
        <v>73046</v>
      </c>
      <c r="D16" s="35">
        <v>428073</v>
      </c>
      <c r="E16" s="35">
        <v>256879.8</v>
      </c>
      <c r="F16" s="48">
        <f t="shared" si="0"/>
        <v>0.60008409780574801</v>
      </c>
    </row>
    <row r="17" spans="2:6" x14ac:dyDescent="0.25">
      <c r="B17" s="15" t="s">
        <v>29</v>
      </c>
      <c r="C17" s="35">
        <v>936500</v>
      </c>
      <c r="D17" s="35">
        <v>1076349</v>
      </c>
      <c r="E17" s="35">
        <v>149651</v>
      </c>
      <c r="F17" s="48">
        <f t="shared" si="0"/>
        <v>0.13903575884773434</v>
      </c>
    </row>
    <row r="18" spans="2:6" x14ac:dyDescent="0.25">
      <c r="B18" s="15" t="s">
        <v>30</v>
      </c>
      <c r="C18" s="35">
        <v>127610</v>
      </c>
      <c r="D18" s="35">
        <v>714216</v>
      </c>
      <c r="E18" s="35">
        <v>110945.11</v>
      </c>
      <c r="F18" s="48">
        <f t="shared" si="0"/>
        <v>0.1553383150195459</v>
      </c>
    </row>
    <row r="19" spans="2:6" x14ac:dyDescent="0.25">
      <c r="B19" s="15" t="s">
        <v>31</v>
      </c>
      <c r="C19" s="35">
        <v>402081</v>
      </c>
      <c r="D19" s="35">
        <v>2489580</v>
      </c>
      <c r="E19" s="35">
        <v>2100060</v>
      </c>
      <c r="F19" s="48">
        <f t="shared" si="0"/>
        <v>0.84353987419564747</v>
      </c>
    </row>
    <row r="20" spans="2:6" x14ac:dyDescent="0.25">
      <c r="B20" s="15" t="s">
        <v>32</v>
      </c>
      <c r="C20" s="35">
        <v>411623</v>
      </c>
      <c r="D20" s="35">
        <v>794259</v>
      </c>
      <c r="E20" s="35">
        <v>134385.29</v>
      </c>
      <c r="F20" s="48">
        <f t="shared" si="0"/>
        <v>0.16919580388764874</v>
      </c>
    </row>
    <row r="21" spans="2:6" x14ac:dyDescent="0.25">
      <c r="B21" s="15" t="s">
        <v>33</v>
      </c>
      <c r="C21" s="35">
        <v>162022</v>
      </c>
      <c r="D21" s="35">
        <v>859507</v>
      </c>
      <c r="E21" s="35">
        <v>446764.35</v>
      </c>
      <c r="F21" s="48">
        <f t="shared" si="0"/>
        <v>0.51979140367675891</v>
      </c>
    </row>
    <row r="22" spans="2:6" x14ac:dyDescent="0.25">
      <c r="B22" s="15" t="s">
        <v>34</v>
      </c>
      <c r="C22" s="35">
        <v>168429</v>
      </c>
      <c r="D22" s="35">
        <v>521410</v>
      </c>
      <c r="E22" s="35">
        <v>74269.64</v>
      </c>
      <c r="F22" s="48">
        <f t="shared" si="0"/>
        <v>0.14243999923284939</v>
      </c>
    </row>
    <row r="23" spans="2:6" x14ac:dyDescent="0.25">
      <c r="B23" s="15" t="s">
        <v>35</v>
      </c>
      <c r="C23" s="35">
        <v>73402843</v>
      </c>
      <c r="D23" s="35">
        <v>87122680</v>
      </c>
      <c r="E23" s="35">
        <v>37954133.470000006</v>
      </c>
      <c r="F23" s="48">
        <f t="shared" si="0"/>
        <v>0.43564010507941225</v>
      </c>
    </row>
    <row r="24" spans="2:6" x14ac:dyDescent="0.25">
      <c r="B24" s="15" t="s">
        <v>36</v>
      </c>
      <c r="C24" s="35">
        <v>169048887</v>
      </c>
      <c r="D24" s="35">
        <v>151065654</v>
      </c>
      <c r="E24" s="35">
        <v>69431040.669999987</v>
      </c>
      <c r="F24" s="48">
        <f t="shared" si="0"/>
        <v>0.45960838106853852</v>
      </c>
    </row>
    <row r="25" spans="2:6" x14ac:dyDescent="0.25">
      <c r="B25" s="2" t="s">
        <v>4</v>
      </c>
      <c r="C25" s="33">
        <f>+SUM(C26:C27)</f>
        <v>3691587</v>
      </c>
      <c r="D25" s="33">
        <f>+SUM(D26:D27)</f>
        <v>1947473</v>
      </c>
      <c r="E25" s="33">
        <f>+SUM(E26:E27)</f>
        <v>1045602.0099999999</v>
      </c>
      <c r="F25" s="42">
        <f t="shared" si="0"/>
        <v>0.53690192880722865</v>
      </c>
    </row>
    <row r="26" spans="2:6" x14ac:dyDescent="0.25">
      <c r="B26" s="13" t="s">
        <v>35</v>
      </c>
      <c r="C26" s="34">
        <v>3350465</v>
      </c>
      <c r="D26" s="34">
        <v>1843888</v>
      </c>
      <c r="E26" s="34">
        <v>982744.40999999992</v>
      </c>
      <c r="F26" s="28">
        <f t="shared" si="0"/>
        <v>0.53297402553734274</v>
      </c>
    </row>
    <row r="27" spans="2:6" x14ac:dyDescent="0.25">
      <c r="B27" s="15" t="s">
        <v>36</v>
      </c>
      <c r="C27" s="35">
        <v>341122</v>
      </c>
      <c r="D27" s="35">
        <v>103585</v>
      </c>
      <c r="E27" s="35">
        <v>62857.599999999999</v>
      </c>
      <c r="F27" s="48">
        <f t="shared" si="0"/>
        <v>0.60682145098228502</v>
      </c>
    </row>
    <row r="28" spans="2:6" x14ac:dyDescent="0.25">
      <c r="B28" s="2" t="s">
        <v>5</v>
      </c>
      <c r="C28" s="33">
        <f>+SUM(C29:C36)</f>
        <v>3043741</v>
      </c>
      <c r="D28" s="33">
        <f>+SUM(D29:D36)</f>
        <v>20343014</v>
      </c>
      <c r="E28" s="33">
        <f>+SUM(E29:E36)</f>
        <v>5002959.07</v>
      </c>
      <c r="F28" s="42">
        <f t="shared" si="0"/>
        <v>0.24593008046890202</v>
      </c>
    </row>
    <row r="29" spans="2:6" x14ac:dyDescent="0.25">
      <c r="B29" s="15" t="s">
        <v>25</v>
      </c>
      <c r="C29" s="35">
        <v>0</v>
      </c>
      <c r="D29" s="35">
        <v>45478</v>
      </c>
      <c r="E29" s="35">
        <v>13382.42</v>
      </c>
      <c r="F29" s="48">
        <f t="shared" si="0"/>
        <v>0.29426140111702359</v>
      </c>
    </row>
    <row r="30" spans="2:6" x14ac:dyDescent="0.25">
      <c r="B30" s="15" t="s">
        <v>26</v>
      </c>
      <c r="C30" s="35">
        <v>0</v>
      </c>
      <c r="D30" s="35">
        <v>6800</v>
      </c>
      <c r="E30" s="35">
        <v>6800</v>
      </c>
      <c r="F30" s="48">
        <f t="shared" si="0"/>
        <v>1</v>
      </c>
    </row>
    <row r="31" spans="2:6" x14ac:dyDescent="0.25">
      <c r="B31" s="15" t="s">
        <v>28</v>
      </c>
      <c r="C31" s="35">
        <v>0</v>
      </c>
      <c r="D31" s="35">
        <v>4500</v>
      </c>
      <c r="E31" s="35">
        <v>0</v>
      </c>
      <c r="F31" s="48" t="str">
        <f t="shared" si="0"/>
        <v>%</v>
      </c>
    </row>
    <row r="32" spans="2:6" x14ac:dyDescent="0.25">
      <c r="B32" s="15" t="s">
        <v>30</v>
      </c>
      <c r="C32" s="35">
        <v>0</v>
      </c>
      <c r="D32" s="35">
        <v>11900</v>
      </c>
      <c r="E32" s="35">
        <v>11900</v>
      </c>
      <c r="F32" s="48">
        <f t="shared" si="0"/>
        <v>1</v>
      </c>
    </row>
    <row r="33" spans="2:6" x14ac:dyDescent="0.25">
      <c r="B33" s="15" t="s">
        <v>31</v>
      </c>
      <c r="C33" s="35">
        <v>0</v>
      </c>
      <c r="D33" s="35">
        <v>4620</v>
      </c>
      <c r="E33" s="35">
        <v>4620</v>
      </c>
      <c r="F33" s="48">
        <f t="shared" si="0"/>
        <v>1</v>
      </c>
    </row>
    <row r="34" spans="2:6" x14ac:dyDescent="0.25">
      <c r="B34" s="15" t="s">
        <v>32</v>
      </c>
      <c r="C34" s="35">
        <v>0</v>
      </c>
      <c r="D34" s="35">
        <v>64185</v>
      </c>
      <c r="E34" s="35">
        <v>55624.55</v>
      </c>
      <c r="F34" s="48">
        <f t="shared" si="0"/>
        <v>0.86662849575445977</v>
      </c>
    </row>
    <row r="35" spans="2:6" x14ac:dyDescent="0.25">
      <c r="B35" s="15" t="s">
        <v>35</v>
      </c>
      <c r="C35" s="35">
        <v>1047741</v>
      </c>
      <c r="D35" s="35">
        <v>8269566</v>
      </c>
      <c r="E35" s="35">
        <v>1502387.2899999998</v>
      </c>
      <c r="F35" s="48">
        <f t="shared" si="0"/>
        <v>0.1816766792840156</v>
      </c>
    </row>
    <row r="36" spans="2:6" x14ac:dyDescent="0.25">
      <c r="B36" s="15" t="s">
        <v>36</v>
      </c>
      <c r="C36" s="35">
        <v>1996000</v>
      </c>
      <c r="D36" s="35">
        <v>11935965</v>
      </c>
      <c r="E36" s="35">
        <v>3408244.81</v>
      </c>
      <c r="F36" s="48">
        <f t="shared" si="0"/>
        <v>0.28554413572760978</v>
      </c>
    </row>
    <row r="37" spans="2:6" x14ac:dyDescent="0.25">
      <c r="B37" s="4" t="s">
        <v>8</v>
      </c>
      <c r="C37" s="38">
        <f>+C28+C25+C12+C10+C6</f>
        <v>265378350</v>
      </c>
      <c r="D37" s="38">
        <f>+D28+D25+D12+D10+D6</f>
        <v>288502630</v>
      </c>
      <c r="E37" s="38">
        <f>+E28+E25+E12+E10+E6</f>
        <v>125697103.48999999</v>
      </c>
      <c r="F37" s="45">
        <f t="shared" si="0"/>
        <v>0.43568789473426983</v>
      </c>
    </row>
    <row r="38" spans="2:6" x14ac:dyDescent="0.25">
      <c r="B38" s="51" t="s">
        <v>23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showGridLines="0" zoomScaleNormal="100" workbookViewId="0">
      <selection activeCell="B7" sqref="B7:E10"/>
    </sheetView>
  </sheetViews>
  <sheetFormatPr baseColWidth="10" defaultRowHeight="15" x14ac:dyDescent="0.25"/>
  <cols>
    <col min="2" max="2" width="82.28515625" bestFit="1" customWidth="1"/>
    <col min="5" max="5" width="12.42578125" customWidth="1"/>
  </cols>
  <sheetData>
    <row r="2" spans="2:6" ht="52.5" customHeight="1" x14ac:dyDescent="0.25">
      <c r="B2" s="52" t="s">
        <v>21</v>
      </c>
      <c r="C2" s="52"/>
      <c r="D2" s="52"/>
      <c r="E2" s="52"/>
      <c r="F2" s="52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24</v>
      </c>
      <c r="F5" s="12" t="s">
        <v>10</v>
      </c>
    </row>
    <row r="6" spans="2:6" x14ac:dyDescent="0.25">
      <c r="B6" s="2" t="s">
        <v>5</v>
      </c>
      <c r="C6" s="33">
        <f>+SUM(C10:C10)</f>
        <v>0</v>
      </c>
      <c r="D6" s="33">
        <f>+SUM(D10:D10)</f>
        <v>81318652</v>
      </c>
      <c r="E6" s="33">
        <f>+SUM(E10:E10)</f>
        <v>15705673.560000001</v>
      </c>
      <c r="F6" s="42">
        <f t="shared" ref="F6:F10" si="0">IF(E6=0,"%",E6/D6)</f>
        <v>0.19313740665548662</v>
      </c>
    </row>
    <row r="7" spans="2:6" x14ac:dyDescent="0.25">
      <c r="B7" s="13" t="s">
        <v>26</v>
      </c>
      <c r="C7" s="34">
        <v>0</v>
      </c>
      <c r="D7" s="34">
        <v>614702</v>
      </c>
      <c r="E7" s="34">
        <v>94000</v>
      </c>
      <c r="F7" s="28">
        <f t="shared" si="0"/>
        <v>0.15291962609524615</v>
      </c>
    </row>
    <row r="8" spans="2:6" x14ac:dyDescent="0.25">
      <c r="B8" s="15" t="s">
        <v>30</v>
      </c>
      <c r="C8" s="35">
        <v>0</v>
      </c>
      <c r="D8" s="35">
        <v>186495</v>
      </c>
      <c r="E8" s="35">
        <v>186495</v>
      </c>
      <c r="F8" s="48">
        <f t="shared" si="0"/>
        <v>1</v>
      </c>
    </row>
    <row r="9" spans="2:6" x14ac:dyDescent="0.25">
      <c r="B9" s="15" t="s">
        <v>32</v>
      </c>
      <c r="C9" s="35">
        <v>0</v>
      </c>
      <c r="D9" s="35">
        <v>161155</v>
      </c>
      <c r="E9" s="35">
        <v>161155</v>
      </c>
      <c r="F9" s="48">
        <f t="shared" si="0"/>
        <v>1</v>
      </c>
    </row>
    <row r="10" spans="2:6" x14ac:dyDescent="0.25">
      <c r="B10" s="16" t="s">
        <v>36</v>
      </c>
      <c r="C10" s="36">
        <v>0</v>
      </c>
      <c r="D10" s="36">
        <v>81318652</v>
      </c>
      <c r="E10" s="36">
        <v>15705673.560000001</v>
      </c>
      <c r="F10" s="50">
        <f t="shared" si="0"/>
        <v>0.19313740665548662</v>
      </c>
    </row>
    <row r="11" spans="2:6" x14ac:dyDescent="0.25">
      <c r="B11" s="51" t="s">
        <v>23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52" t="s">
        <v>15</v>
      </c>
      <c r="C2" s="52"/>
      <c r="D2" s="52"/>
      <c r="E2" s="52"/>
      <c r="F2" s="52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14</v>
      </c>
      <c r="F5" s="12" t="s">
        <v>10</v>
      </c>
    </row>
    <row r="6" spans="2:6" x14ac:dyDescent="0.25">
      <c r="B6" s="2" t="s">
        <v>5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5"/>
      <c r="C7" s="14"/>
      <c r="D7" s="14"/>
      <c r="E7" s="14"/>
      <c r="F7" s="21" t="e">
        <f>E7/D7</f>
        <v>#DIV/0!</v>
      </c>
    </row>
    <row r="8" spans="2:6" x14ac:dyDescent="0.25">
      <c r="B8" s="16"/>
      <c r="C8" s="17"/>
      <c r="D8" s="17"/>
      <c r="E8" s="17"/>
      <c r="F8" s="22" t="e">
        <f>E8/D8</f>
        <v>#DIV/0!</v>
      </c>
    </row>
    <row r="9" spans="2:6" x14ac:dyDescent="0.25">
      <c r="B9" s="4" t="s">
        <v>8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11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5"/>
  <sheetViews>
    <sheetView showGridLines="0" tabSelected="1" workbookViewId="0">
      <selection activeCell="D30" sqref="D30"/>
    </sheetView>
  </sheetViews>
  <sheetFormatPr baseColWidth="10" defaultRowHeight="15" x14ac:dyDescent="0.25"/>
  <cols>
    <col min="2" max="2" width="110.5703125" bestFit="1" customWidth="1"/>
    <col min="4" max="4" width="12.28515625" bestFit="1" customWidth="1"/>
    <col min="5" max="5" width="12.42578125" customWidth="1"/>
  </cols>
  <sheetData>
    <row r="2" spans="2:6" ht="60" customHeight="1" x14ac:dyDescent="0.25">
      <c r="B2" s="52" t="s">
        <v>22</v>
      </c>
      <c r="C2" s="52"/>
      <c r="D2" s="52"/>
      <c r="E2" s="52"/>
      <c r="F2" s="52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24</v>
      </c>
      <c r="F5" s="12" t="s">
        <v>10</v>
      </c>
    </row>
    <row r="6" spans="2:6" x14ac:dyDescent="0.25">
      <c r="B6" s="2" t="s">
        <v>17</v>
      </c>
      <c r="C6" s="33"/>
      <c r="D6" s="33"/>
      <c r="E6" s="33"/>
      <c r="F6" s="42"/>
    </row>
    <row r="7" spans="2:6" x14ac:dyDescent="0.25">
      <c r="B7" s="31" t="s">
        <v>36</v>
      </c>
      <c r="C7" s="34">
        <v>0</v>
      </c>
      <c r="D7" s="34">
        <v>18270</v>
      </c>
      <c r="E7" s="34">
        <v>15225</v>
      </c>
      <c r="F7" s="48">
        <f t="shared" ref="F7:F34" si="0">IF(E7=0,"%",E7/D7)</f>
        <v>0.83333333333333337</v>
      </c>
    </row>
    <row r="8" spans="2:6" x14ac:dyDescent="0.25">
      <c r="B8" s="2" t="s">
        <v>2</v>
      </c>
      <c r="C8" s="33">
        <f>SUM(C9:C19)</f>
        <v>0</v>
      </c>
      <c r="D8" s="33">
        <f>SUM(D9:D19)</f>
        <v>601358979</v>
      </c>
      <c r="E8" s="33">
        <f>SUM(E9:E19)</f>
        <v>265393850.68000004</v>
      </c>
      <c r="F8" s="42">
        <f t="shared" si="0"/>
        <v>0.44132350218055033</v>
      </c>
    </row>
    <row r="9" spans="2:6" x14ac:dyDescent="0.25">
      <c r="B9" s="31" t="s">
        <v>25</v>
      </c>
      <c r="C9" s="34">
        <v>0</v>
      </c>
      <c r="D9" s="34">
        <v>28852850</v>
      </c>
      <c r="E9" s="34">
        <v>9147348.8800000027</v>
      </c>
      <c r="F9" s="28">
        <f t="shared" si="0"/>
        <v>0.31703450023134638</v>
      </c>
    </row>
    <row r="10" spans="2:6" x14ac:dyDescent="0.25">
      <c r="B10" s="29" t="s">
        <v>26</v>
      </c>
      <c r="C10" s="35">
        <v>0</v>
      </c>
      <c r="D10" s="35">
        <v>79160394</v>
      </c>
      <c r="E10" s="35">
        <v>36133812.460000016</v>
      </c>
      <c r="F10" s="48">
        <f t="shared" si="0"/>
        <v>0.45646327202464426</v>
      </c>
    </row>
    <row r="11" spans="2:6" x14ac:dyDescent="0.25">
      <c r="B11" s="29" t="s">
        <v>27</v>
      </c>
      <c r="C11" s="35">
        <v>0</v>
      </c>
      <c r="D11" s="35">
        <v>8610040</v>
      </c>
      <c r="E11" s="35">
        <v>4108847.03</v>
      </c>
      <c r="F11" s="48">
        <f t="shared" si="0"/>
        <v>0.4772157887768233</v>
      </c>
    </row>
    <row r="12" spans="2:6" x14ac:dyDescent="0.25">
      <c r="B12" s="29" t="s">
        <v>28</v>
      </c>
      <c r="C12" s="35">
        <v>0</v>
      </c>
      <c r="D12" s="35">
        <v>94215</v>
      </c>
      <c r="E12" s="35">
        <v>4076</v>
      </c>
      <c r="F12" s="48">
        <f t="shared" si="0"/>
        <v>4.3262750092872684E-2</v>
      </c>
    </row>
    <row r="13" spans="2:6" x14ac:dyDescent="0.25">
      <c r="B13" s="29" t="s">
        <v>29</v>
      </c>
      <c r="C13" s="35">
        <v>0</v>
      </c>
      <c r="D13" s="35">
        <v>16398166</v>
      </c>
      <c r="E13" s="35">
        <v>5418148.3700000001</v>
      </c>
      <c r="F13" s="48">
        <f t="shared" si="0"/>
        <v>0.3304118503252132</v>
      </c>
    </row>
    <row r="14" spans="2:6" x14ac:dyDescent="0.25">
      <c r="B14" s="29" t="s">
        <v>30</v>
      </c>
      <c r="C14" s="35">
        <v>0</v>
      </c>
      <c r="D14" s="35">
        <v>16197719</v>
      </c>
      <c r="E14" s="35">
        <v>4470262.1500000004</v>
      </c>
      <c r="F14" s="48">
        <f t="shared" si="0"/>
        <v>0.275980966826255</v>
      </c>
    </row>
    <row r="15" spans="2:6" x14ac:dyDescent="0.25">
      <c r="B15" s="29" t="s">
        <v>32</v>
      </c>
      <c r="C15" s="35">
        <v>0</v>
      </c>
      <c r="D15" s="35">
        <v>2247758</v>
      </c>
      <c r="E15" s="35">
        <v>1095736.8900000001</v>
      </c>
      <c r="F15" s="48">
        <f t="shared" si="0"/>
        <v>0.48747991999138701</v>
      </c>
    </row>
    <row r="16" spans="2:6" x14ac:dyDescent="0.25">
      <c r="B16" s="29" t="s">
        <v>33</v>
      </c>
      <c r="C16" s="35">
        <v>0</v>
      </c>
      <c r="D16" s="35">
        <v>1696104</v>
      </c>
      <c r="E16" s="35">
        <v>298397.76</v>
      </c>
      <c r="F16" s="48">
        <f t="shared" si="0"/>
        <v>0.17593128723238668</v>
      </c>
    </row>
    <row r="17" spans="2:6" x14ac:dyDescent="0.25">
      <c r="B17" s="29" t="s">
        <v>34</v>
      </c>
      <c r="C17" s="35">
        <v>0</v>
      </c>
      <c r="D17" s="35">
        <v>2154673</v>
      </c>
      <c r="E17" s="35">
        <v>297631.09000000003</v>
      </c>
      <c r="F17" s="48">
        <f t="shared" si="0"/>
        <v>0.13813283500559018</v>
      </c>
    </row>
    <row r="18" spans="2:6" x14ac:dyDescent="0.25">
      <c r="B18" s="29" t="s">
        <v>35</v>
      </c>
      <c r="C18" s="35">
        <v>0</v>
      </c>
      <c r="D18" s="35">
        <v>4624654</v>
      </c>
      <c r="E18" s="35">
        <v>3061806.03</v>
      </c>
      <c r="F18" s="48">
        <f t="shared" si="0"/>
        <v>0.66206164396298617</v>
      </c>
    </row>
    <row r="19" spans="2:6" x14ac:dyDescent="0.25">
      <c r="B19" s="29" t="s">
        <v>36</v>
      </c>
      <c r="C19" s="35">
        <v>0</v>
      </c>
      <c r="D19" s="35">
        <v>441322406</v>
      </c>
      <c r="E19" s="35">
        <v>201357784.02000001</v>
      </c>
      <c r="F19" s="48">
        <f t="shared" si="0"/>
        <v>0.45626005224851424</v>
      </c>
    </row>
    <row r="20" spans="2:6" x14ac:dyDescent="0.25">
      <c r="B20" s="2" t="s">
        <v>16</v>
      </c>
      <c r="C20" s="33">
        <v>0</v>
      </c>
      <c r="D20" s="33">
        <f>+D21</f>
        <v>80000</v>
      </c>
      <c r="E20" s="33">
        <f>+E21</f>
        <v>79936.800000000003</v>
      </c>
      <c r="F20" s="42">
        <f t="shared" si="0"/>
        <v>0.99921000000000004</v>
      </c>
    </row>
    <row r="21" spans="2:6" x14ac:dyDescent="0.25">
      <c r="B21" s="30" t="s">
        <v>36</v>
      </c>
      <c r="C21" s="37">
        <v>0</v>
      </c>
      <c r="D21" s="37">
        <v>80000</v>
      </c>
      <c r="E21" s="37">
        <v>79936.800000000003</v>
      </c>
      <c r="F21" s="49">
        <f t="shared" si="0"/>
        <v>0.99921000000000004</v>
      </c>
    </row>
    <row r="22" spans="2:6" x14ac:dyDescent="0.25">
      <c r="B22" s="2" t="s">
        <v>5</v>
      </c>
      <c r="C22" s="33">
        <f>+SUM(C23:C33)</f>
        <v>0</v>
      </c>
      <c r="D22" s="33">
        <f t="shared" ref="D22:E22" si="1">+SUM(D23:D33)</f>
        <v>18781948</v>
      </c>
      <c r="E22" s="33">
        <f t="shared" si="1"/>
        <v>4024258.13</v>
      </c>
      <c r="F22" s="42">
        <f t="shared" si="0"/>
        <v>0.21426202063811484</v>
      </c>
    </row>
    <row r="23" spans="2:6" x14ac:dyDescent="0.25">
      <c r="B23" s="31" t="s">
        <v>25</v>
      </c>
      <c r="C23" s="34">
        <v>0</v>
      </c>
      <c r="D23" s="34">
        <v>1779966</v>
      </c>
      <c r="E23" s="34">
        <v>24440</v>
      </c>
      <c r="F23" s="28">
        <f t="shared" si="0"/>
        <v>1.3730599348526882E-2</v>
      </c>
    </row>
    <row r="24" spans="2:6" x14ac:dyDescent="0.25">
      <c r="B24" s="29" t="s">
        <v>26</v>
      </c>
      <c r="C24" s="35">
        <v>0</v>
      </c>
      <c r="D24" s="35">
        <v>2001868</v>
      </c>
      <c r="E24" s="35">
        <v>342290</v>
      </c>
      <c r="F24" s="48">
        <f t="shared" si="0"/>
        <v>0.17098529973005214</v>
      </c>
    </row>
    <row r="25" spans="2:6" x14ac:dyDescent="0.25">
      <c r="B25" s="29" t="s">
        <v>27</v>
      </c>
      <c r="C25" s="35">
        <v>0</v>
      </c>
      <c r="D25" s="35">
        <v>30778</v>
      </c>
      <c r="E25" s="35">
        <v>3060</v>
      </c>
      <c r="F25" s="48">
        <f t="shared" si="0"/>
        <v>9.9421664825524725E-2</v>
      </c>
    </row>
    <row r="26" spans="2:6" x14ac:dyDescent="0.25">
      <c r="B26" s="29" t="s">
        <v>28</v>
      </c>
      <c r="C26" s="35">
        <v>0</v>
      </c>
      <c r="D26" s="35">
        <v>8243</v>
      </c>
      <c r="E26" s="35">
        <v>0</v>
      </c>
      <c r="F26" s="48" t="str">
        <f t="shared" si="0"/>
        <v>%</v>
      </c>
    </row>
    <row r="27" spans="2:6" x14ac:dyDescent="0.25">
      <c r="B27" s="29" t="s">
        <v>29</v>
      </c>
      <c r="C27" s="35">
        <v>0</v>
      </c>
      <c r="D27" s="35">
        <v>1473823</v>
      </c>
      <c r="E27" s="35">
        <v>432724.07999999996</v>
      </c>
      <c r="F27" s="48">
        <f t="shared" si="0"/>
        <v>0.29360654569782124</v>
      </c>
    </row>
    <row r="28" spans="2:6" x14ac:dyDescent="0.25">
      <c r="B28" s="29" t="s">
        <v>30</v>
      </c>
      <c r="C28" s="35">
        <v>0</v>
      </c>
      <c r="D28" s="35">
        <v>119526</v>
      </c>
      <c r="E28" s="35">
        <v>6120</v>
      </c>
      <c r="F28" s="48">
        <f t="shared" si="0"/>
        <v>5.1202248883088199E-2</v>
      </c>
    </row>
    <row r="29" spans="2:6" x14ac:dyDescent="0.25">
      <c r="B29" s="29" t="s">
        <v>32</v>
      </c>
      <c r="C29" s="35">
        <v>0</v>
      </c>
      <c r="D29" s="35">
        <v>24800</v>
      </c>
      <c r="E29" s="35">
        <v>0</v>
      </c>
      <c r="F29" s="48" t="str">
        <f t="shared" si="0"/>
        <v>%</v>
      </c>
    </row>
    <row r="30" spans="2:6" x14ac:dyDescent="0.25">
      <c r="B30" s="29" t="s">
        <v>33</v>
      </c>
      <c r="C30" s="35">
        <v>0</v>
      </c>
      <c r="D30" s="35">
        <v>15000</v>
      </c>
      <c r="E30" s="35">
        <v>8200</v>
      </c>
      <c r="F30" s="48">
        <f t="shared" si="0"/>
        <v>0.54666666666666663</v>
      </c>
    </row>
    <row r="31" spans="2:6" x14ac:dyDescent="0.25">
      <c r="B31" s="29" t="s">
        <v>34</v>
      </c>
      <c r="C31" s="35">
        <v>0</v>
      </c>
      <c r="D31" s="35">
        <v>0</v>
      </c>
      <c r="E31" s="35">
        <v>0</v>
      </c>
      <c r="F31" s="48" t="str">
        <f t="shared" si="0"/>
        <v>%</v>
      </c>
    </row>
    <row r="32" spans="2:6" x14ac:dyDescent="0.25">
      <c r="B32" s="29" t="s">
        <v>35</v>
      </c>
      <c r="C32" s="35">
        <v>0</v>
      </c>
      <c r="D32" s="35">
        <v>664699</v>
      </c>
      <c r="E32" s="35">
        <v>186347.38</v>
      </c>
      <c r="F32" s="48">
        <f t="shared" si="0"/>
        <v>0.28034851865280375</v>
      </c>
    </row>
    <row r="33" spans="2:6" x14ac:dyDescent="0.25">
      <c r="B33" s="32" t="s">
        <v>36</v>
      </c>
      <c r="C33" s="36">
        <v>0</v>
      </c>
      <c r="D33" s="36">
        <v>12663245</v>
      </c>
      <c r="E33" s="36">
        <v>3021076.67</v>
      </c>
      <c r="F33" s="50">
        <f t="shared" si="0"/>
        <v>0.23857049832013832</v>
      </c>
    </row>
    <row r="34" spans="2:6" x14ac:dyDescent="0.25">
      <c r="B34" s="4" t="s">
        <v>8</v>
      </c>
      <c r="C34" s="38">
        <f>+C22+C20+C8+C6</f>
        <v>0</v>
      </c>
      <c r="D34" s="38">
        <f t="shared" ref="D34:E34" si="2">+D22+D20+D8+D6</f>
        <v>620220927</v>
      </c>
      <c r="E34" s="38">
        <f t="shared" si="2"/>
        <v>269498045.61000001</v>
      </c>
      <c r="F34" s="45">
        <f t="shared" si="0"/>
        <v>0.43451943312128843</v>
      </c>
    </row>
    <row r="35" spans="2:6" x14ac:dyDescent="0.25">
      <c r="B35" s="51" t="s">
        <v>23</v>
      </c>
    </row>
  </sheetData>
  <mergeCells count="1"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showGridLines="0" workbookViewId="0">
      <selection activeCell="B7" sqref="B7:E7"/>
    </sheetView>
  </sheetViews>
  <sheetFormatPr baseColWidth="10" defaultRowHeight="15" x14ac:dyDescent="0.25"/>
  <cols>
    <col min="2" max="2" width="85.28515625" bestFit="1" customWidth="1"/>
  </cols>
  <sheetData>
    <row r="2" spans="2:6" ht="60" customHeight="1" x14ac:dyDescent="0.25">
      <c r="B2" s="52" t="s">
        <v>13</v>
      </c>
      <c r="C2" s="52"/>
      <c r="D2" s="52"/>
      <c r="E2" s="52"/>
      <c r="F2" s="52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12</v>
      </c>
      <c r="F5" s="12" t="s">
        <v>10</v>
      </c>
    </row>
    <row r="6" spans="2:6" x14ac:dyDescent="0.25">
      <c r="B6" s="2" t="s">
        <v>5</v>
      </c>
      <c r="C6" s="3">
        <f>+C7</f>
        <v>0</v>
      </c>
      <c r="D6" s="3">
        <f t="shared" ref="D6:E6" si="0">+D7</f>
        <v>0</v>
      </c>
      <c r="E6" s="3">
        <f t="shared" si="0"/>
        <v>0</v>
      </c>
      <c r="F6" s="6" t="e">
        <f t="shared" ref="F6:F8" si="1">E6/D6</f>
        <v>#DIV/0!</v>
      </c>
    </row>
    <row r="7" spans="2:6" x14ac:dyDescent="0.25">
      <c r="B7" s="23"/>
      <c r="C7" s="14"/>
      <c r="D7" s="14"/>
      <c r="E7" s="14"/>
      <c r="F7" s="21" t="e">
        <f t="shared" si="1"/>
        <v>#DIV/0!</v>
      </c>
    </row>
    <row r="8" spans="2:6" x14ac:dyDescent="0.25">
      <c r="B8" s="4" t="s">
        <v>8</v>
      </c>
      <c r="C8" s="5">
        <f>+C6</f>
        <v>0</v>
      </c>
      <c r="D8" s="5">
        <f t="shared" ref="D8:E8" si="2">+D6</f>
        <v>0</v>
      </c>
      <c r="E8" s="5">
        <f t="shared" si="2"/>
        <v>0</v>
      </c>
      <c r="F8" s="7" t="e">
        <f t="shared" si="1"/>
        <v>#DIV/0!</v>
      </c>
    </row>
    <row r="9" spans="2:6" x14ac:dyDescent="0.25">
      <c r="B9" s="1" t="s">
        <v>11</v>
      </c>
    </row>
  </sheetData>
  <mergeCells count="1"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ROCC</vt:lpstr>
      <vt:lpstr>ROOC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2019-01-02T22:30:05Z</dcterms:modified>
</cp:coreProperties>
</file>