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10_Octubre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RDR!$B$2:$F$39</definedName>
    <definedName name="_xlnm.Print_Area" localSheetId="1">RO!$B$2:$F$69</definedName>
    <definedName name="_xlnm.Print_Area" localSheetId="3">ROCC!$B$2:$F$11</definedName>
    <definedName name="_xlnm.Print_Area" localSheetId="4">ROOC!$B$2:$F$10</definedName>
    <definedName name="_xlnm.Print_Area" localSheetId="0">'TODA FUENTE'!$B$2:$F$69</definedName>
  </definedNames>
  <calcPr calcId="152511"/>
</workbook>
</file>

<file path=xl/calcChain.xml><?xml version="1.0" encoding="utf-8"?>
<calcChain xmlns="http://schemas.openxmlformats.org/spreadsheetml/2006/main">
  <c r="F33" i="3" l="1"/>
  <c r="F29" i="5" l="1"/>
  <c r="F22" i="2"/>
  <c r="F21" i="2"/>
  <c r="F20" i="2"/>
  <c r="F22" i="1"/>
  <c r="F21" i="1"/>
  <c r="C47" i="2" l="1"/>
  <c r="D47" i="2"/>
  <c r="E47" i="2"/>
  <c r="F32" i="3" l="1"/>
  <c r="F31" i="3"/>
  <c r="F30" i="3"/>
  <c r="F29" i="3"/>
  <c r="F43" i="2"/>
  <c r="F42" i="2"/>
  <c r="F41" i="2"/>
  <c r="F40" i="2"/>
  <c r="F39" i="2"/>
  <c r="F42" i="1"/>
  <c r="F41" i="1"/>
  <c r="F40" i="1"/>
  <c r="F39" i="1"/>
  <c r="F38" i="1"/>
  <c r="C8" i="5" l="1"/>
  <c r="D8" i="5"/>
  <c r="E8" i="5"/>
  <c r="F28" i="5" l="1"/>
  <c r="F7" i="5"/>
  <c r="F35" i="3"/>
  <c r="F9" i="3"/>
  <c r="F8" i="3"/>
  <c r="C22" i="5" l="1"/>
  <c r="C34" i="5" s="1"/>
  <c r="D22" i="5"/>
  <c r="E22" i="5"/>
  <c r="E20" i="5" l="1"/>
  <c r="E34" i="5" s="1"/>
  <c r="D20" i="5"/>
  <c r="D34" i="5" s="1"/>
  <c r="F31" i="5"/>
  <c r="F30" i="5"/>
  <c r="F27" i="5"/>
  <c r="F18" i="5" l="1"/>
  <c r="F34" i="3" l="1"/>
  <c r="F9" i="8" l="1"/>
  <c r="F8" i="8"/>
  <c r="F7" i="8"/>
  <c r="F36" i="3"/>
  <c r="C6" i="8"/>
  <c r="F33" i="5" l="1"/>
  <c r="F32" i="5"/>
  <c r="F26" i="5"/>
  <c r="F25" i="5"/>
  <c r="F24" i="5"/>
  <c r="F23" i="5"/>
  <c r="F21" i="5"/>
  <c r="F20" i="5"/>
  <c r="F19" i="5"/>
  <c r="F17" i="5"/>
  <c r="F16" i="5"/>
  <c r="F15" i="5"/>
  <c r="F14" i="5"/>
  <c r="F13" i="5"/>
  <c r="F12" i="5"/>
  <c r="F11" i="5"/>
  <c r="F10" i="5"/>
  <c r="F9" i="5"/>
  <c r="F10" i="8"/>
  <c r="F37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7" i="3"/>
  <c r="F67" i="2"/>
  <c r="F66" i="2"/>
  <c r="F65" i="2"/>
  <c r="F64" i="2"/>
  <c r="F63" i="2"/>
  <c r="F62" i="2"/>
  <c r="F61" i="2"/>
  <c r="F60" i="2"/>
  <c r="F59" i="2"/>
  <c r="F58" i="2"/>
  <c r="F57" i="2"/>
  <c r="F56" i="2"/>
  <c r="F54" i="2"/>
  <c r="F53" i="2"/>
  <c r="F52" i="2"/>
  <c r="F51" i="2"/>
  <c r="F50" i="2"/>
  <c r="F49" i="2"/>
  <c r="F48" i="2"/>
  <c r="F46" i="2"/>
  <c r="F45" i="2"/>
  <c r="F44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18" i="2"/>
  <c r="F17" i="2"/>
  <c r="F16" i="2"/>
  <c r="F15" i="2"/>
  <c r="F14" i="2"/>
  <c r="F13" i="2"/>
  <c r="F12" i="2"/>
  <c r="F11" i="2"/>
  <c r="F10" i="2"/>
  <c r="F9" i="2"/>
  <c r="F8" i="2"/>
  <c r="F7" i="2"/>
  <c r="C55" i="2"/>
  <c r="D55" i="2"/>
  <c r="E55" i="2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50" i="1"/>
  <c r="F49" i="1"/>
  <c r="F48" i="1"/>
  <c r="F46" i="1"/>
  <c r="F44" i="1"/>
  <c r="F43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45" i="1"/>
  <c r="C55" i="1"/>
  <c r="D55" i="1"/>
  <c r="E55" i="1"/>
  <c r="F55" i="1" l="1"/>
  <c r="F55" i="2"/>
  <c r="E6" i="3"/>
  <c r="D6" i="3"/>
  <c r="C6" i="3"/>
  <c r="E37" i="2"/>
  <c r="D37" i="2"/>
  <c r="C37" i="2"/>
  <c r="E37" i="1"/>
  <c r="D37" i="1"/>
  <c r="C37" i="1"/>
  <c r="E6" i="8"/>
  <c r="D6" i="8"/>
  <c r="C25" i="3"/>
  <c r="D25" i="3"/>
  <c r="E25" i="3"/>
  <c r="F25" i="3" s="1"/>
  <c r="C19" i="1"/>
  <c r="D19" i="1"/>
  <c r="E19" i="1"/>
  <c r="F8" i="5" l="1"/>
  <c r="F37" i="1"/>
  <c r="F19" i="1"/>
  <c r="F6" i="8"/>
  <c r="F22" i="5"/>
  <c r="F34" i="5"/>
  <c r="F6" i="3"/>
  <c r="F37" i="2"/>
  <c r="E10" i="3"/>
  <c r="D10" i="3"/>
  <c r="C10" i="3"/>
  <c r="F10" i="3" l="1"/>
  <c r="E6" i="7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28" i="3"/>
  <c r="E38" i="3" s="1"/>
  <c r="D28" i="3"/>
  <c r="D38" i="3" s="1"/>
  <c r="C28" i="3"/>
  <c r="C38" i="3" s="1"/>
  <c r="E12" i="3"/>
  <c r="D12" i="3"/>
  <c r="C12" i="3"/>
  <c r="E24" i="2"/>
  <c r="F24" i="2" s="1"/>
  <c r="D24" i="2"/>
  <c r="C24" i="2"/>
  <c r="E19" i="2"/>
  <c r="D19" i="2"/>
  <c r="C19" i="2"/>
  <c r="E6" i="2"/>
  <c r="D6" i="2"/>
  <c r="C6" i="2"/>
  <c r="E47" i="1"/>
  <c r="D47" i="1"/>
  <c r="C47" i="1"/>
  <c r="E24" i="1"/>
  <c r="D24" i="1"/>
  <c r="C24" i="1"/>
  <c r="E6" i="1"/>
  <c r="D6" i="1"/>
  <c r="C6" i="1"/>
  <c r="F19" i="2" l="1"/>
  <c r="F12" i="3"/>
  <c r="F24" i="1"/>
  <c r="F28" i="3"/>
  <c r="F47" i="2"/>
  <c r="F47" i="1"/>
  <c r="C68" i="2"/>
  <c r="D68" i="2"/>
  <c r="F6" i="2"/>
  <c r="E68" i="2"/>
  <c r="C68" i="1"/>
  <c r="D68" i="1"/>
  <c r="F6" i="1"/>
  <c r="E68" i="1"/>
  <c r="F9" i="4"/>
  <c r="F8" i="4"/>
  <c r="F7" i="4"/>
  <c r="F6" i="4"/>
  <c r="F38" i="3" l="1"/>
  <c r="F68" i="2"/>
  <c r="F68" i="1"/>
</calcChain>
</file>

<file path=xl/sharedStrings.xml><?xml version="1.0" encoding="utf-8"?>
<sst xmlns="http://schemas.openxmlformats.org/spreadsheetml/2006/main" count="246" uniqueCount="37">
  <si>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</si>
  <si>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</si>
  <si>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</si>
  <si>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</si>
  <si>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</si>
  <si>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</si>
  <si>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</si>
  <si>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</si>
  <si>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</si>
  <si>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</si>
  <si>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</si>
  <si>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</si>
  <si>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</si>
  <si>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</si>
  <si>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</si>
  <si>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</si>
  <si>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5  OTROS GASTOS</t>
  </si>
  <si>
    <t>1  PERSONAL Y OBLIGACIONES SOCIALES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</si>
  <si>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</si>
  <si>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</si>
  <si>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</si>
  <si>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</si>
  <si>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</si>
  <si>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</si>
  <si>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</si>
  <si>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</si>
  <si>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</si>
  <si>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</si>
  <si>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</si>
  <si>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</si>
  <si>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EJECUCION DE LOS PROGRAMAS PRESUPUESTALES AL MES DE OCTUBRE DEL AÑO FISCAL 2018 DEL PLIEGO 011 MINSA - DYT</t>
  </si>
  <si>
    <t>EJECUCION DE LOS PROGRAMAS PRESUPUESTALES AL MES DE OCTUBRE DEL AÑO FISCAL 2018 DEL PLIEGO 011 MINSA - ROOC</t>
  </si>
  <si>
    <t>EJECUCION DE LOS PROGRAMAS PRESUPUESTALES AL MES DE OCTUBRE DEL AÑO FISCAL 2018 DEL PLIEGO 011 MINSA - RECURSOS DIRECTAMENTE RECAUDADOS</t>
  </si>
  <si>
    <t>EJECUCION DE LOS PROGRAMAS PRESUPUESTALES AL MES DE OCTUBRE DEL AÑO FISCAL 2018 DEL PLIEGO 011 MINSA - RECURSOS ORDINARIOS</t>
  </si>
  <si>
    <t>EJECUCION DE LOS PROGRAMAS PRESUPUESTALES AL MES DE OCTUBRE DEL AÑO FISCAL 2018 DEL PLIEGO 011 MINSA - TODA FUENTE</t>
  </si>
  <si>
    <t>Fuente: SIAF, Consulta Amigable y Base de Datos al 31 de Octubre del 2018</t>
  </si>
  <si>
    <t>DEVENGADO
AL 31.10.18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</si>
</sst>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6.140625" style="1" customWidth="1"/>
    <col min="6" max="16384" width="11.42578125" style="1"/>
  </cols>
  <sheetData>
    <row r="2" spans="2:6" ht="51.75" customHeight="1" x14ac:dyDescent="0.25">
      <c r="B2" s="52" t="s">
        <v>34</v>
      </c>
      <c r="C2" s="52"/>
      <c r="D2" s="52"/>
      <c r="E2" s="52"/>
      <c r="F2" s="52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36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2474016618</v>
      </c>
      <c r="E6" s="33">
        <f>SUM(E7:E18)</f>
        <v>1860223193.52</v>
      </c>
      <c r="F6" s="42">
        <f t="shared" ref="F6:F68" si="0">IF(E6=0,"%",E6/D6)</f>
        <v>0.75190408180192747</v>
      </c>
    </row>
    <row r="7" spans="2:6" x14ac:dyDescent="0.25">
      <c r="B7" s="18" t="s">
        <v>18</v>
      </c>
      <c r="C7" s="39">
        <v>108689727</v>
      </c>
      <c r="D7" s="39">
        <v>161651946</v>
      </c>
      <c r="E7" s="39">
        <v>133158140.84999995</v>
      </c>
      <c r="F7" s="43">
        <f t="shared" si="0"/>
        <v>0.82373360881161273</v>
      </c>
    </row>
    <row r="8" spans="2:6" x14ac:dyDescent="0.25">
      <c r="B8" s="19" t="s">
        <v>19</v>
      </c>
      <c r="C8" s="40">
        <v>205986134</v>
      </c>
      <c r="D8" s="40">
        <v>251921471</v>
      </c>
      <c r="E8" s="40">
        <v>206147973.78000003</v>
      </c>
      <c r="F8" s="26">
        <f t="shared" si="0"/>
        <v>0.81830251689821243</v>
      </c>
    </row>
    <row r="9" spans="2:6" x14ac:dyDescent="0.25">
      <c r="B9" s="19" t="s">
        <v>20</v>
      </c>
      <c r="C9" s="40">
        <v>53025968</v>
      </c>
      <c r="D9" s="40">
        <v>90890674</v>
      </c>
      <c r="E9" s="40">
        <v>72298785.409999982</v>
      </c>
      <c r="F9" s="26">
        <f t="shared" si="0"/>
        <v>0.79544778609519373</v>
      </c>
    </row>
    <row r="10" spans="2:6" x14ac:dyDescent="0.25">
      <c r="B10" s="19" t="s">
        <v>21</v>
      </c>
      <c r="C10" s="40">
        <v>14634106</v>
      </c>
      <c r="D10" s="40">
        <v>32642882</v>
      </c>
      <c r="E10" s="40">
        <v>27204218.939999998</v>
      </c>
      <c r="F10" s="26">
        <f t="shared" si="0"/>
        <v>0.83338900468408383</v>
      </c>
    </row>
    <row r="11" spans="2:6" x14ac:dyDescent="0.25">
      <c r="B11" s="19" t="s">
        <v>22</v>
      </c>
      <c r="C11" s="40">
        <v>39213384</v>
      </c>
      <c r="D11" s="40">
        <v>84531226</v>
      </c>
      <c r="E11" s="40">
        <v>69127524.75</v>
      </c>
      <c r="F11" s="26">
        <f t="shared" si="0"/>
        <v>0.81777501665479213</v>
      </c>
    </row>
    <row r="12" spans="2:6" x14ac:dyDescent="0.25">
      <c r="B12" s="19" t="s">
        <v>23</v>
      </c>
      <c r="C12" s="40">
        <v>25187966</v>
      </c>
      <c r="D12" s="40">
        <v>45780610</v>
      </c>
      <c r="E12" s="40">
        <v>36646709.82</v>
      </c>
      <c r="F12" s="26">
        <f t="shared" si="0"/>
        <v>0.8004853980757356</v>
      </c>
    </row>
    <row r="13" spans="2:6" x14ac:dyDescent="0.25">
      <c r="B13" s="19" t="s">
        <v>24</v>
      </c>
      <c r="C13" s="40">
        <v>2776134</v>
      </c>
      <c r="D13" s="40">
        <v>6842814</v>
      </c>
      <c r="E13" s="40">
        <v>4435936.0399999991</v>
      </c>
      <c r="F13" s="26">
        <f t="shared" si="0"/>
        <v>0.64826196357229626</v>
      </c>
    </row>
    <row r="14" spans="2:6" x14ac:dyDescent="0.25">
      <c r="B14" s="19" t="s">
        <v>25</v>
      </c>
      <c r="C14" s="40">
        <v>147916477</v>
      </c>
      <c r="D14" s="40">
        <v>168642337</v>
      </c>
      <c r="E14" s="40">
        <v>136658889.1399999</v>
      </c>
      <c r="F14" s="26">
        <f t="shared" si="0"/>
        <v>0.81034745824235044</v>
      </c>
    </row>
    <row r="15" spans="2:6" x14ac:dyDescent="0.25">
      <c r="B15" s="19" t="s">
        <v>26</v>
      </c>
      <c r="C15" s="40">
        <v>21388099</v>
      </c>
      <c r="D15" s="40">
        <v>26510797</v>
      </c>
      <c r="E15" s="40">
        <v>20738137.269999988</v>
      </c>
      <c r="F15" s="26">
        <f t="shared" si="0"/>
        <v>0.78225250149967152</v>
      </c>
    </row>
    <row r="16" spans="2:6" x14ac:dyDescent="0.25">
      <c r="B16" s="19" t="s">
        <v>27</v>
      </c>
      <c r="C16" s="40">
        <v>17259058</v>
      </c>
      <c r="D16" s="40">
        <v>30606403</v>
      </c>
      <c r="E16" s="40">
        <v>22188410.140000004</v>
      </c>
      <c r="F16" s="26">
        <f t="shared" si="0"/>
        <v>0.72495974584141776</v>
      </c>
    </row>
    <row r="17" spans="2:6" x14ac:dyDescent="0.25">
      <c r="B17" s="19" t="s">
        <v>28</v>
      </c>
      <c r="C17" s="40">
        <v>1681576870</v>
      </c>
      <c r="D17" s="40">
        <v>911492195</v>
      </c>
      <c r="E17" s="40">
        <v>606300305.13000059</v>
      </c>
      <c r="F17" s="26">
        <f t="shared" si="0"/>
        <v>0.66517333714525184</v>
      </c>
    </row>
    <row r="18" spans="2:6" x14ac:dyDescent="0.25">
      <c r="B18" s="19" t="s">
        <v>29</v>
      </c>
      <c r="C18" s="40">
        <v>785262950</v>
      </c>
      <c r="D18" s="40">
        <v>662503263</v>
      </c>
      <c r="E18" s="40">
        <v>525318162.24999958</v>
      </c>
      <c r="F18" s="26">
        <f t="shared" si="0"/>
        <v>0.79292916969376437</v>
      </c>
    </row>
    <row r="19" spans="2:6" x14ac:dyDescent="0.25">
      <c r="B19" s="2" t="s">
        <v>1</v>
      </c>
      <c r="C19" s="33">
        <f>SUM(C20:C23)</f>
        <v>182001837</v>
      </c>
      <c r="D19" s="33">
        <f>SUM(D20:D23)</f>
        <v>183578842</v>
      </c>
      <c r="E19" s="33">
        <f>SUM(E20:E23)</f>
        <v>140391994.75000003</v>
      </c>
      <c r="F19" s="42">
        <f t="shared" si="0"/>
        <v>0.76475041034412905</v>
      </c>
    </row>
    <row r="20" spans="2:6" x14ac:dyDescent="0.25">
      <c r="B20" s="19" t="s">
        <v>18</v>
      </c>
      <c r="C20" s="40">
        <v>0</v>
      </c>
      <c r="D20" s="40">
        <v>3414</v>
      </c>
      <c r="E20" s="40">
        <v>3413.9700000000003</v>
      </c>
      <c r="F20" s="26">
        <f t="shared" si="0"/>
        <v>0.99999121265377866</v>
      </c>
    </row>
    <row r="21" spans="2:6" x14ac:dyDescent="0.25">
      <c r="B21" s="19" t="s">
        <v>25</v>
      </c>
      <c r="C21" s="40">
        <v>0</v>
      </c>
      <c r="D21" s="40">
        <v>6000</v>
      </c>
      <c r="E21" s="40">
        <v>3000</v>
      </c>
      <c r="F21" s="26">
        <f t="shared" si="0"/>
        <v>0.5</v>
      </c>
    </row>
    <row r="22" spans="2:6" x14ac:dyDescent="0.25">
      <c r="B22" s="19" t="s">
        <v>28</v>
      </c>
      <c r="C22" s="40">
        <v>6547549</v>
      </c>
      <c r="D22" s="40">
        <v>2028718</v>
      </c>
      <c r="E22" s="40">
        <v>570600.82000000007</v>
      </c>
      <c r="F22" s="26">
        <f t="shared" si="0"/>
        <v>0.28126177221279647</v>
      </c>
    </row>
    <row r="23" spans="2:6" x14ac:dyDescent="0.25">
      <c r="B23" s="19" t="s">
        <v>29</v>
      </c>
      <c r="C23" s="40">
        <v>175454288</v>
      </c>
      <c r="D23" s="40">
        <v>181540710</v>
      </c>
      <c r="E23" s="40">
        <v>139814979.96000004</v>
      </c>
      <c r="F23" s="26">
        <f t="shared" si="0"/>
        <v>0.77015772363124524</v>
      </c>
    </row>
    <row r="24" spans="2:6" x14ac:dyDescent="0.25">
      <c r="B24" s="2" t="s">
        <v>2</v>
      </c>
      <c r="C24" s="33">
        <f>SUM(C25:C36)</f>
        <v>2875913383</v>
      </c>
      <c r="D24" s="33">
        <f t="shared" ref="D24:E24" si="1">SUM(D25:D36)</f>
        <v>2631345382</v>
      </c>
      <c r="E24" s="33">
        <f t="shared" si="1"/>
        <v>1581464092.2899995</v>
      </c>
      <c r="F24" s="42">
        <f t="shared" si="0"/>
        <v>0.60100969758974787</v>
      </c>
    </row>
    <row r="25" spans="2:6" x14ac:dyDescent="0.25">
      <c r="B25" s="18" t="s">
        <v>18</v>
      </c>
      <c r="C25" s="39">
        <v>352853896</v>
      </c>
      <c r="D25" s="39">
        <v>174008736</v>
      </c>
      <c r="E25" s="39">
        <v>118556520.27000001</v>
      </c>
      <c r="F25" s="43">
        <f t="shared" si="0"/>
        <v>0.68132510467750318</v>
      </c>
    </row>
    <row r="26" spans="2:6" x14ac:dyDescent="0.25">
      <c r="B26" s="19" t="s">
        <v>19</v>
      </c>
      <c r="C26" s="40">
        <v>146247690</v>
      </c>
      <c r="D26" s="40">
        <v>205884826</v>
      </c>
      <c r="E26" s="40">
        <v>134215459.26999982</v>
      </c>
      <c r="F26" s="26">
        <f t="shared" si="0"/>
        <v>0.65189582873873286</v>
      </c>
    </row>
    <row r="27" spans="2:6" x14ac:dyDescent="0.25">
      <c r="B27" s="19" t="s">
        <v>20</v>
      </c>
      <c r="C27" s="40">
        <v>189892272</v>
      </c>
      <c r="D27" s="40">
        <v>198501421</v>
      </c>
      <c r="E27" s="40">
        <v>89100132.070000023</v>
      </c>
      <c r="F27" s="26">
        <f t="shared" si="0"/>
        <v>0.44886395080264951</v>
      </c>
    </row>
    <row r="28" spans="2:6" x14ac:dyDescent="0.25">
      <c r="B28" s="19" t="s">
        <v>21</v>
      </c>
      <c r="C28" s="40">
        <v>116217133</v>
      </c>
      <c r="D28" s="40">
        <v>46741354</v>
      </c>
      <c r="E28" s="40">
        <v>22988883.070000008</v>
      </c>
      <c r="F28" s="26">
        <f t="shared" si="0"/>
        <v>0.49183177427851166</v>
      </c>
    </row>
    <row r="29" spans="2:6" x14ac:dyDescent="0.25">
      <c r="B29" s="19" t="s">
        <v>22</v>
      </c>
      <c r="C29" s="40">
        <v>64404327</v>
      </c>
      <c r="D29" s="40">
        <v>55875011</v>
      </c>
      <c r="E29" s="40">
        <v>29309687.729999997</v>
      </c>
      <c r="F29" s="26">
        <f t="shared" si="0"/>
        <v>0.52455806639572733</v>
      </c>
    </row>
    <row r="30" spans="2:6" x14ac:dyDescent="0.25">
      <c r="B30" s="19" t="s">
        <v>23</v>
      </c>
      <c r="C30" s="40">
        <v>187337786</v>
      </c>
      <c r="D30" s="40">
        <v>104977932</v>
      </c>
      <c r="E30" s="40">
        <v>44828651.720000021</v>
      </c>
      <c r="F30" s="26">
        <f t="shared" si="0"/>
        <v>0.4270292895463022</v>
      </c>
    </row>
    <row r="31" spans="2:6" x14ac:dyDescent="0.25">
      <c r="B31" s="19" t="s">
        <v>24</v>
      </c>
      <c r="C31" s="40">
        <v>26199814</v>
      </c>
      <c r="D31" s="40">
        <v>29507774</v>
      </c>
      <c r="E31" s="40">
        <v>18213557.210000008</v>
      </c>
      <c r="F31" s="26">
        <f t="shared" si="0"/>
        <v>0.61724605895382034</v>
      </c>
    </row>
    <row r="32" spans="2:6" x14ac:dyDescent="0.25">
      <c r="B32" s="19" t="s">
        <v>25</v>
      </c>
      <c r="C32" s="40">
        <v>55981349</v>
      </c>
      <c r="D32" s="40">
        <v>75066825</v>
      </c>
      <c r="E32" s="40">
        <v>46473669.920000024</v>
      </c>
      <c r="F32" s="26">
        <f t="shared" si="0"/>
        <v>0.61909731655761413</v>
      </c>
    </row>
    <row r="33" spans="2:6" x14ac:dyDescent="0.25">
      <c r="B33" s="19" t="s">
        <v>26</v>
      </c>
      <c r="C33" s="40">
        <v>16583309</v>
      </c>
      <c r="D33" s="40">
        <v>19711406</v>
      </c>
      <c r="E33" s="40">
        <v>13660122.669999998</v>
      </c>
      <c r="F33" s="26">
        <f t="shared" si="0"/>
        <v>0.6930060022100909</v>
      </c>
    </row>
    <row r="34" spans="2:6" x14ac:dyDescent="0.25">
      <c r="B34" s="19" t="s">
        <v>27</v>
      </c>
      <c r="C34" s="40">
        <v>59369521</v>
      </c>
      <c r="D34" s="40">
        <v>43985585</v>
      </c>
      <c r="E34" s="40">
        <v>21552925.030000009</v>
      </c>
      <c r="F34" s="26">
        <f t="shared" si="0"/>
        <v>0.48999973582254297</v>
      </c>
    </row>
    <row r="35" spans="2:6" x14ac:dyDescent="0.25">
      <c r="B35" s="19" t="s">
        <v>28</v>
      </c>
      <c r="C35" s="40">
        <v>420787740</v>
      </c>
      <c r="D35" s="40">
        <v>485300987</v>
      </c>
      <c r="E35" s="40">
        <v>334064269.2299999</v>
      </c>
      <c r="F35" s="26">
        <f t="shared" si="0"/>
        <v>0.68836511397822464</v>
      </c>
    </row>
    <row r="36" spans="2:6" x14ac:dyDescent="0.25">
      <c r="B36" s="20" t="s">
        <v>29</v>
      </c>
      <c r="C36" s="41">
        <v>1240038546</v>
      </c>
      <c r="D36" s="41">
        <v>1191783525</v>
      </c>
      <c r="E36" s="41">
        <v>708500214.09999979</v>
      </c>
      <c r="F36" s="44">
        <f t="shared" si="0"/>
        <v>0.59448733703547363</v>
      </c>
    </row>
    <row r="37" spans="2:6" x14ac:dyDescent="0.25">
      <c r="B37" s="2" t="s">
        <v>3</v>
      </c>
      <c r="C37" s="33">
        <f>SUM(C38:C46)</f>
        <v>668364185</v>
      </c>
      <c r="D37" s="33">
        <f t="shared" ref="D37:E37" si="2">SUM(D38:D46)</f>
        <v>519236234</v>
      </c>
      <c r="E37" s="33">
        <f t="shared" si="2"/>
        <v>501520489.89999998</v>
      </c>
      <c r="F37" s="42">
        <f t="shared" si="0"/>
        <v>0.96588114823280991</v>
      </c>
    </row>
    <row r="38" spans="2:6" x14ac:dyDescent="0.25">
      <c r="B38" s="19" t="s">
        <v>18</v>
      </c>
      <c r="C38" s="40">
        <v>0</v>
      </c>
      <c r="D38" s="40">
        <v>281339018</v>
      </c>
      <c r="E38" s="40">
        <v>278381039.9199999</v>
      </c>
      <c r="F38" s="26">
        <f t="shared" si="0"/>
        <v>0.98948607235132913</v>
      </c>
    </row>
    <row r="39" spans="2:6" x14ac:dyDescent="0.25">
      <c r="B39" s="19" t="s">
        <v>19</v>
      </c>
      <c r="C39" s="40">
        <v>0</v>
      </c>
      <c r="D39" s="40">
        <v>15208132</v>
      </c>
      <c r="E39" s="40">
        <v>14819635.729999997</v>
      </c>
      <c r="F39" s="26">
        <f t="shared" si="0"/>
        <v>0.97445470160306324</v>
      </c>
    </row>
    <row r="40" spans="2:6" x14ac:dyDescent="0.25">
      <c r="B40" s="19" t="s">
        <v>20</v>
      </c>
      <c r="C40" s="40">
        <v>0</v>
      </c>
      <c r="D40" s="40">
        <v>49512386</v>
      </c>
      <c r="E40" s="40">
        <v>48916124.420000017</v>
      </c>
      <c r="F40" s="26">
        <f t="shared" si="0"/>
        <v>0.98795732486008692</v>
      </c>
    </row>
    <row r="41" spans="2:6" x14ac:dyDescent="0.25">
      <c r="B41" s="19" t="s">
        <v>21</v>
      </c>
      <c r="C41" s="40">
        <v>11471763</v>
      </c>
      <c r="D41" s="40">
        <v>21386580</v>
      </c>
      <c r="E41" s="40">
        <v>17797330.079999998</v>
      </c>
      <c r="F41" s="26">
        <f t="shared" si="0"/>
        <v>0.8321727962114559</v>
      </c>
    </row>
    <row r="42" spans="2:6" x14ac:dyDescent="0.25">
      <c r="B42" s="19" t="s">
        <v>22</v>
      </c>
      <c r="C42" s="40">
        <v>15000000</v>
      </c>
      <c r="D42" s="40">
        <v>15298889</v>
      </c>
      <c r="E42" s="40">
        <v>15252271</v>
      </c>
      <c r="F42" s="26">
        <f t="shared" si="0"/>
        <v>0.9969528506285652</v>
      </c>
    </row>
    <row r="43" spans="2:6" x14ac:dyDescent="0.25">
      <c r="B43" s="19" t="s">
        <v>23</v>
      </c>
      <c r="C43" s="40">
        <v>25000000</v>
      </c>
      <c r="D43" s="40">
        <v>23053781</v>
      </c>
      <c r="E43" s="40">
        <v>22867394.100000001</v>
      </c>
      <c r="F43" s="26">
        <f t="shared" si="0"/>
        <v>0.99191512663367465</v>
      </c>
    </row>
    <row r="44" spans="2:6" x14ac:dyDescent="0.25">
      <c r="B44" s="19" t="s">
        <v>27</v>
      </c>
      <c r="C44" s="40">
        <v>10000000</v>
      </c>
      <c r="D44" s="40">
        <v>0</v>
      </c>
      <c r="E44" s="40">
        <v>0</v>
      </c>
      <c r="F44" s="26" t="str">
        <f t="shared" si="0"/>
        <v>%</v>
      </c>
    </row>
    <row r="45" spans="2:6" x14ac:dyDescent="0.25">
      <c r="B45" s="19" t="s">
        <v>28</v>
      </c>
      <c r="C45" s="40">
        <v>606892422</v>
      </c>
      <c r="D45" s="40">
        <v>33240644</v>
      </c>
      <c r="E45" s="40">
        <v>23491122</v>
      </c>
      <c r="F45" s="26">
        <f t="shared" ref="F45" si="3">IF(E45=0,"%",E45/D45)</f>
        <v>0.70669876311662316</v>
      </c>
    </row>
    <row r="46" spans="2:6" x14ac:dyDescent="0.25">
      <c r="B46" s="19" t="s">
        <v>29</v>
      </c>
      <c r="C46" s="40">
        <v>0</v>
      </c>
      <c r="D46" s="40">
        <v>80196804</v>
      </c>
      <c r="E46" s="40">
        <v>79995572.650000006</v>
      </c>
      <c r="F46" s="26">
        <f t="shared" si="0"/>
        <v>0.99749078092937482</v>
      </c>
    </row>
    <row r="47" spans="2:6" x14ac:dyDescent="0.25">
      <c r="B47" s="2" t="s">
        <v>4</v>
      </c>
      <c r="C47" s="33">
        <f>+SUM(C48:C54)</f>
        <v>57797807</v>
      </c>
      <c r="D47" s="33">
        <f t="shared" ref="D47:E47" si="4">+SUM(D48:D54)</f>
        <v>95322753</v>
      </c>
      <c r="E47" s="33">
        <f t="shared" si="4"/>
        <v>79868379.230000004</v>
      </c>
      <c r="F47" s="42">
        <f t="shared" si="0"/>
        <v>0.83787319098935387</v>
      </c>
    </row>
    <row r="48" spans="2:6" x14ac:dyDescent="0.25">
      <c r="B48" s="18" t="s">
        <v>18</v>
      </c>
      <c r="C48" s="39">
        <v>15836813</v>
      </c>
      <c r="D48" s="39">
        <v>42633619</v>
      </c>
      <c r="E48" s="39">
        <v>32774357</v>
      </c>
      <c r="F48" s="43">
        <f t="shared" si="0"/>
        <v>0.76874442678675714</v>
      </c>
    </row>
    <row r="49" spans="2:6" x14ac:dyDescent="0.25">
      <c r="B49" s="19" t="s">
        <v>19</v>
      </c>
      <c r="C49" s="40">
        <v>115000</v>
      </c>
      <c r="D49" s="40">
        <v>6379790</v>
      </c>
      <c r="E49" s="40">
        <v>6052861.6399999997</v>
      </c>
      <c r="F49" s="26">
        <f t="shared" si="0"/>
        <v>0.94875562361770527</v>
      </c>
    </row>
    <row r="50" spans="2:6" x14ac:dyDescent="0.25">
      <c r="B50" s="19" t="s">
        <v>20</v>
      </c>
      <c r="C50" s="40">
        <v>0</v>
      </c>
      <c r="D50" s="40">
        <v>1794075</v>
      </c>
      <c r="E50" s="40">
        <v>1570376.83</v>
      </c>
      <c r="F50" s="26">
        <f t="shared" si="0"/>
        <v>0.87531281022253815</v>
      </c>
    </row>
    <row r="51" spans="2:6" x14ac:dyDescent="0.25">
      <c r="B51" s="19" t="s">
        <v>21</v>
      </c>
      <c r="C51" s="40">
        <v>0</v>
      </c>
      <c r="D51" s="40">
        <v>2135158</v>
      </c>
      <c r="E51" s="40">
        <v>1872063</v>
      </c>
      <c r="F51" s="26">
        <f t="shared" si="0"/>
        <v>0.87677961068923238</v>
      </c>
    </row>
    <row r="52" spans="2:6" x14ac:dyDescent="0.25">
      <c r="B52" s="19" t="s">
        <v>23</v>
      </c>
      <c r="C52" s="40">
        <v>0</v>
      </c>
      <c r="D52" s="40">
        <v>1932278</v>
      </c>
      <c r="E52" s="40">
        <v>1932278</v>
      </c>
      <c r="F52" s="26">
        <f t="shared" si="0"/>
        <v>1</v>
      </c>
    </row>
    <row r="53" spans="2:6" x14ac:dyDescent="0.25">
      <c r="B53" s="19" t="s">
        <v>28</v>
      </c>
      <c r="C53" s="40">
        <v>31919685</v>
      </c>
      <c r="D53" s="40">
        <v>11224777</v>
      </c>
      <c r="E53" s="40">
        <v>8568519.4199999981</v>
      </c>
      <c r="F53" s="26">
        <f t="shared" si="0"/>
        <v>0.76335765245046727</v>
      </c>
    </row>
    <row r="54" spans="2:6" x14ac:dyDescent="0.25">
      <c r="B54" s="19" t="s">
        <v>29</v>
      </c>
      <c r="C54" s="40">
        <v>9926309</v>
      </c>
      <c r="D54" s="40">
        <v>29223056</v>
      </c>
      <c r="E54" s="40">
        <v>27097923.34</v>
      </c>
      <c r="F54" s="26">
        <f t="shared" si="0"/>
        <v>0.92727890402701207</v>
      </c>
    </row>
    <row r="55" spans="2:6" x14ac:dyDescent="0.25">
      <c r="B55" s="2" t="s">
        <v>5</v>
      </c>
      <c r="C55" s="33">
        <f>SUM(C56:C67)</f>
        <v>261143612</v>
      </c>
      <c r="D55" s="33">
        <f t="shared" ref="D55:E55" si="5">SUM(D56:D67)</f>
        <v>487464821</v>
      </c>
      <c r="E55" s="33">
        <f t="shared" si="5"/>
        <v>223354562.14000008</v>
      </c>
      <c r="F55" s="42">
        <f t="shared" si="0"/>
        <v>0.45819626877238812</v>
      </c>
    </row>
    <row r="56" spans="2:6" x14ac:dyDescent="0.25">
      <c r="B56" s="18" t="s">
        <v>18</v>
      </c>
      <c r="C56" s="39">
        <v>25060000</v>
      </c>
      <c r="D56" s="39">
        <v>11112122</v>
      </c>
      <c r="E56" s="39">
        <v>1942582.56</v>
      </c>
      <c r="F56" s="43">
        <f t="shared" si="0"/>
        <v>0.1748165255925016</v>
      </c>
    </row>
    <row r="57" spans="2:6" x14ac:dyDescent="0.25">
      <c r="B57" s="19" t="s">
        <v>19</v>
      </c>
      <c r="C57" s="40">
        <v>88341387</v>
      </c>
      <c r="D57" s="40">
        <v>121103061</v>
      </c>
      <c r="E57" s="40">
        <v>46443348.890000023</v>
      </c>
      <c r="F57" s="26">
        <f t="shared" si="0"/>
        <v>0.38350268363571771</v>
      </c>
    </row>
    <row r="58" spans="2:6" x14ac:dyDescent="0.25">
      <c r="B58" s="19" t="s">
        <v>20</v>
      </c>
      <c r="C58" s="40">
        <v>25640000</v>
      </c>
      <c r="D58" s="40">
        <v>11354165</v>
      </c>
      <c r="E58" s="40">
        <v>6541806.1399999997</v>
      </c>
      <c r="F58" s="26">
        <f t="shared" si="0"/>
        <v>0.57615915745455515</v>
      </c>
    </row>
    <row r="59" spans="2:6" x14ac:dyDescent="0.25">
      <c r="B59" s="19" t="s">
        <v>21</v>
      </c>
      <c r="C59" s="40">
        <v>13528237</v>
      </c>
      <c r="D59" s="40">
        <v>4210191</v>
      </c>
      <c r="E59" s="40">
        <v>1258807.7799999998</v>
      </c>
      <c r="F59" s="26">
        <f t="shared" si="0"/>
        <v>0.29899065861857571</v>
      </c>
    </row>
    <row r="60" spans="2:6" x14ac:dyDescent="0.25">
      <c r="B60" s="19" t="s">
        <v>22</v>
      </c>
      <c r="C60" s="40">
        <v>0</v>
      </c>
      <c r="D60" s="40">
        <v>6764466</v>
      </c>
      <c r="E60" s="40">
        <v>2541393.7999999998</v>
      </c>
      <c r="F60" s="26">
        <f t="shared" si="0"/>
        <v>0.37569762343398577</v>
      </c>
    </row>
    <row r="61" spans="2:6" x14ac:dyDescent="0.25">
      <c r="B61" s="19" t="s">
        <v>23</v>
      </c>
      <c r="C61" s="40">
        <v>146416</v>
      </c>
      <c r="D61" s="40">
        <v>17205609</v>
      </c>
      <c r="E61" s="40">
        <v>11297228.680000002</v>
      </c>
      <c r="F61" s="26">
        <f t="shared" si="0"/>
        <v>0.65660150012708074</v>
      </c>
    </row>
    <row r="62" spans="2:6" x14ac:dyDescent="0.25">
      <c r="B62" s="19" t="s">
        <v>24</v>
      </c>
      <c r="C62" s="40">
        <v>0</v>
      </c>
      <c r="D62" s="40">
        <v>2075311</v>
      </c>
      <c r="E62" s="40">
        <v>1493377.31</v>
      </c>
      <c r="F62" s="26">
        <f t="shared" si="0"/>
        <v>0.71959205632312462</v>
      </c>
    </row>
    <row r="63" spans="2:6" x14ac:dyDescent="0.25">
      <c r="B63" s="19" t="s">
        <v>25</v>
      </c>
      <c r="C63" s="40">
        <v>0</v>
      </c>
      <c r="D63" s="40">
        <v>1388120</v>
      </c>
      <c r="E63" s="40">
        <v>395144.51</v>
      </c>
      <c r="F63" s="26">
        <f t="shared" si="0"/>
        <v>0.28466163588162408</v>
      </c>
    </row>
    <row r="64" spans="2:6" x14ac:dyDescent="0.25">
      <c r="B64" s="19" t="s">
        <v>26</v>
      </c>
      <c r="C64" s="40">
        <v>0</v>
      </c>
      <c r="D64" s="40">
        <v>501010</v>
      </c>
      <c r="E64" s="40">
        <v>171422.28</v>
      </c>
      <c r="F64" s="26">
        <f t="shared" si="0"/>
        <v>0.34215341011157463</v>
      </c>
    </row>
    <row r="65" spans="2:6" x14ac:dyDescent="0.25">
      <c r="B65" s="19" t="s">
        <v>27</v>
      </c>
      <c r="C65" s="40">
        <v>0</v>
      </c>
      <c r="D65" s="40">
        <v>2633737</v>
      </c>
      <c r="E65" s="40">
        <v>574312.61999999988</v>
      </c>
      <c r="F65" s="26">
        <f t="shared" si="0"/>
        <v>0.21805997333826418</v>
      </c>
    </row>
    <row r="66" spans="2:6" x14ac:dyDescent="0.25">
      <c r="B66" s="19" t="s">
        <v>28</v>
      </c>
      <c r="C66" s="40">
        <v>19979816</v>
      </c>
      <c r="D66" s="40">
        <v>19157709</v>
      </c>
      <c r="E66" s="40">
        <v>8779563.5500000045</v>
      </c>
      <c r="F66" s="26">
        <f t="shared" si="0"/>
        <v>0.45827836459985921</v>
      </c>
    </row>
    <row r="67" spans="2:6" x14ac:dyDescent="0.25">
      <c r="B67" s="19" t="s">
        <v>29</v>
      </c>
      <c r="C67" s="40">
        <v>88447756</v>
      </c>
      <c r="D67" s="40">
        <v>289959320</v>
      </c>
      <c r="E67" s="40">
        <v>141915574.02000004</v>
      </c>
      <c r="F67" s="26">
        <f t="shared" si="0"/>
        <v>0.48943270393929755</v>
      </c>
    </row>
    <row r="68" spans="2:6" x14ac:dyDescent="0.25">
      <c r="B68" s="4" t="s">
        <v>8</v>
      </c>
      <c r="C68" s="38">
        <f>+C55+C47+C37+C24+C19+C6</f>
        <v>7148137697</v>
      </c>
      <c r="D68" s="38">
        <f>+D55+D47+D37+D24+D19+D6</f>
        <v>6390964650</v>
      </c>
      <c r="E68" s="38">
        <f>+E55+E47+E37+E24+E19+E6</f>
        <v>4386822711.8299999</v>
      </c>
      <c r="F68" s="45">
        <f t="shared" si="0"/>
        <v>0.68641010427588578</v>
      </c>
    </row>
    <row r="69" spans="2:6" x14ac:dyDescent="0.2">
      <c r="B69" s="51" t="s">
        <v>35</v>
      </c>
      <c r="C69" s="24"/>
      <c r="D69" s="24"/>
      <c r="E69" s="24"/>
    </row>
    <row r="70" spans="2:6" x14ac:dyDescent="0.25">
      <c r="C70" s="24"/>
      <c r="D70" s="24"/>
      <c r="E70" s="24"/>
      <c r="F70" s="24"/>
    </row>
    <row r="71" spans="2:6" x14ac:dyDescent="0.25">
      <c r="C71" s="24"/>
      <c r="D71" s="24"/>
      <c r="E71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5" width="13.85546875" style="1" bestFit="1" customWidth="1"/>
    <col min="6" max="16384" width="11.42578125" style="1"/>
  </cols>
  <sheetData>
    <row r="2" spans="2:6" ht="43.5" customHeight="1" x14ac:dyDescent="0.25">
      <c r="B2" s="52" t="s">
        <v>33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2472138759</v>
      </c>
      <c r="E6" s="33">
        <f>SUM(E7:E18)</f>
        <v>1859500945.5200005</v>
      </c>
      <c r="F6" s="42">
        <f t="shared" ref="F6:F68" si="0">IF(E6=0,"%",E6/D6)</f>
        <v>0.75218307983334376</v>
      </c>
    </row>
    <row r="7" spans="2:6" x14ac:dyDescent="0.25">
      <c r="B7" s="13" t="s">
        <v>18</v>
      </c>
      <c r="C7" s="34">
        <v>108689727</v>
      </c>
      <c r="D7" s="34">
        <v>161651946</v>
      </c>
      <c r="E7" s="34">
        <v>133158140.84999992</v>
      </c>
      <c r="F7" s="46">
        <f t="shared" si="0"/>
        <v>0.82373360881161262</v>
      </c>
    </row>
    <row r="8" spans="2:6" x14ac:dyDescent="0.25">
      <c r="B8" s="15" t="s">
        <v>19</v>
      </c>
      <c r="C8" s="35">
        <v>205773537</v>
      </c>
      <c r="D8" s="35">
        <v>251708874</v>
      </c>
      <c r="E8" s="35">
        <v>206059229.78000018</v>
      </c>
      <c r="F8" s="27">
        <f t="shared" si="0"/>
        <v>0.81864110114767019</v>
      </c>
    </row>
    <row r="9" spans="2:6" x14ac:dyDescent="0.25">
      <c r="B9" s="15" t="s">
        <v>20</v>
      </c>
      <c r="C9" s="35">
        <v>53025968</v>
      </c>
      <c r="D9" s="35">
        <v>90890674</v>
      </c>
      <c r="E9" s="35">
        <v>72298785.409999996</v>
      </c>
      <c r="F9" s="27">
        <f t="shared" si="0"/>
        <v>0.79544778609519384</v>
      </c>
    </row>
    <row r="10" spans="2:6" x14ac:dyDescent="0.25">
      <c r="B10" s="15" t="s">
        <v>21</v>
      </c>
      <c r="C10" s="35">
        <v>14634106</v>
      </c>
      <c r="D10" s="35">
        <v>32642882</v>
      </c>
      <c r="E10" s="35">
        <v>27204218.939999994</v>
      </c>
      <c r="F10" s="27">
        <f t="shared" si="0"/>
        <v>0.83338900468408372</v>
      </c>
    </row>
    <row r="11" spans="2:6" x14ac:dyDescent="0.25">
      <c r="B11" s="15" t="s">
        <v>22</v>
      </c>
      <c r="C11" s="35">
        <v>39213384</v>
      </c>
      <c r="D11" s="35">
        <v>84531226</v>
      </c>
      <c r="E11" s="35">
        <v>69127524.749999985</v>
      </c>
      <c r="F11" s="27">
        <f t="shared" si="0"/>
        <v>0.81777501665479202</v>
      </c>
    </row>
    <row r="12" spans="2:6" x14ac:dyDescent="0.25">
      <c r="B12" s="15" t="s">
        <v>23</v>
      </c>
      <c r="C12" s="35">
        <v>25187966</v>
      </c>
      <c r="D12" s="35">
        <v>45780610</v>
      </c>
      <c r="E12" s="35">
        <v>36646709.819999993</v>
      </c>
      <c r="F12" s="27">
        <f t="shared" si="0"/>
        <v>0.80048539807573538</v>
      </c>
    </row>
    <row r="13" spans="2:6" x14ac:dyDescent="0.25">
      <c r="B13" s="15" t="s">
        <v>24</v>
      </c>
      <c r="C13" s="35">
        <v>2776134</v>
      </c>
      <c r="D13" s="35">
        <v>6842814</v>
      </c>
      <c r="E13" s="35">
        <v>4435936.04</v>
      </c>
      <c r="F13" s="27">
        <f t="shared" si="0"/>
        <v>0.64826196357229648</v>
      </c>
    </row>
    <row r="14" spans="2:6" x14ac:dyDescent="0.25">
      <c r="B14" s="15" t="s">
        <v>25</v>
      </c>
      <c r="C14" s="35">
        <v>147266477</v>
      </c>
      <c r="D14" s="35">
        <v>167992337</v>
      </c>
      <c r="E14" s="35">
        <v>136221291.13999984</v>
      </c>
      <c r="F14" s="27">
        <f t="shared" si="0"/>
        <v>0.8108780053461595</v>
      </c>
    </row>
    <row r="15" spans="2:6" x14ac:dyDescent="0.25">
      <c r="B15" s="15" t="s">
        <v>26</v>
      </c>
      <c r="C15" s="35">
        <v>21388099</v>
      </c>
      <c r="D15" s="35">
        <v>26510797</v>
      </c>
      <c r="E15" s="35">
        <v>20738137.269999996</v>
      </c>
      <c r="F15" s="27">
        <f t="shared" si="0"/>
        <v>0.78225250149967185</v>
      </c>
    </row>
    <row r="16" spans="2:6" x14ac:dyDescent="0.25">
      <c r="B16" s="15" t="s">
        <v>27</v>
      </c>
      <c r="C16" s="35">
        <v>17259058</v>
      </c>
      <c r="D16" s="35">
        <v>30606403</v>
      </c>
      <c r="E16" s="35">
        <v>22188410.139999989</v>
      </c>
      <c r="F16" s="27">
        <f t="shared" si="0"/>
        <v>0.7249597458414172</v>
      </c>
    </row>
    <row r="17" spans="2:6" x14ac:dyDescent="0.25">
      <c r="B17" s="15" t="s">
        <v>28</v>
      </c>
      <c r="C17" s="35">
        <v>1681576870</v>
      </c>
      <c r="D17" s="35">
        <v>911492195</v>
      </c>
      <c r="E17" s="35">
        <v>606300305.13000119</v>
      </c>
      <c r="F17" s="27">
        <f t="shared" si="0"/>
        <v>0.6651733371452524</v>
      </c>
    </row>
    <row r="18" spans="2:6" x14ac:dyDescent="0.25">
      <c r="B18" s="15" t="s">
        <v>29</v>
      </c>
      <c r="C18" s="35">
        <v>784265958</v>
      </c>
      <c r="D18" s="35">
        <v>661488001</v>
      </c>
      <c r="E18" s="35">
        <v>525122256.24999952</v>
      </c>
      <c r="F18" s="27">
        <f t="shared" si="0"/>
        <v>0.79385001006238887</v>
      </c>
    </row>
    <row r="19" spans="2:6" x14ac:dyDescent="0.25">
      <c r="B19" s="2" t="s">
        <v>1</v>
      </c>
      <c r="C19" s="33">
        <f>SUM(C20:C23)</f>
        <v>181134837</v>
      </c>
      <c r="D19" s="33">
        <f>SUM(D20:D23)</f>
        <v>182711842</v>
      </c>
      <c r="E19" s="33">
        <f>SUM(E20:E23)</f>
        <v>140105572.99000001</v>
      </c>
      <c r="F19" s="42">
        <f t="shared" si="0"/>
        <v>0.76681167162662622</v>
      </c>
    </row>
    <row r="20" spans="2:6" x14ac:dyDescent="0.25">
      <c r="B20" s="15" t="s">
        <v>18</v>
      </c>
      <c r="C20" s="35">
        <v>0</v>
      </c>
      <c r="D20" s="35">
        <v>3414</v>
      </c>
      <c r="E20" s="35">
        <v>3413.9700000000003</v>
      </c>
      <c r="F20" s="27">
        <f t="shared" si="0"/>
        <v>0.99999121265377866</v>
      </c>
    </row>
    <row r="21" spans="2:6" x14ac:dyDescent="0.25">
      <c r="B21" s="15" t="s">
        <v>25</v>
      </c>
      <c r="C21" s="35">
        <v>0</v>
      </c>
      <c r="D21" s="35">
        <v>6000</v>
      </c>
      <c r="E21" s="35">
        <v>3000</v>
      </c>
      <c r="F21" s="27">
        <f t="shared" si="0"/>
        <v>0.5</v>
      </c>
    </row>
    <row r="22" spans="2:6" x14ac:dyDescent="0.25">
      <c r="B22" s="15" t="s">
        <v>28</v>
      </c>
      <c r="C22" s="35">
        <v>6547549</v>
      </c>
      <c r="D22" s="35">
        <v>2028718</v>
      </c>
      <c r="E22" s="35">
        <v>570600.81999999995</v>
      </c>
      <c r="F22" s="27">
        <f t="shared" si="0"/>
        <v>0.28126177221279641</v>
      </c>
    </row>
    <row r="23" spans="2:6" x14ac:dyDescent="0.25">
      <c r="B23" s="15" t="s">
        <v>29</v>
      </c>
      <c r="C23" s="35">
        <v>174587288</v>
      </c>
      <c r="D23" s="35">
        <v>180673710</v>
      </c>
      <c r="E23" s="35">
        <v>139528558.20000002</v>
      </c>
      <c r="F23" s="27">
        <f t="shared" si="0"/>
        <v>0.77226818555948185</v>
      </c>
    </row>
    <row r="24" spans="2:6" x14ac:dyDescent="0.25">
      <c r="B24" s="2" t="s">
        <v>2</v>
      </c>
      <c r="C24" s="33">
        <f>SUM(C25:C36)</f>
        <v>2619996950</v>
      </c>
      <c r="D24" s="33">
        <f t="shared" ref="D24:E24" si="1">SUM(D25:D36)</f>
        <v>1727678824</v>
      </c>
      <c r="E24" s="33">
        <f t="shared" si="1"/>
        <v>1121211562.4399998</v>
      </c>
      <c r="F24" s="42">
        <f t="shared" si="0"/>
        <v>0.6489699050915726</v>
      </c>
    </row>
    <row r="25" spans="2:6" x14ac:dyDescent="0.25">
      <c r="B25" s="13" t="s">
        <v>18</v>
      </c>
      <c r="C25" s="34">
        <v>352358658</v>
      </c>
      <c r="D25" s="34">
        <v>138559852</v>
      </c>
      <c r="E25" s="34">
        <v>105256794.54000002</v>
      </c>
      <c r="F25" s="46">
        <f t="shared" si="0"/>
        <v>0.75964857800223418</v>
      </c>
    </row>
    <row r="26" spans="2:6" x14ac:dyDescent="0.25">
      <c r="B26" s="15" t="s">
        <v>19</v>
      </c>
      <c r="C26" s="35">
        <v>140453399</v>
      </c>
      <c r="D26" s="35">
        <v>116431112</v>
      </c>
      <c r="E26" s="35">
        <v>91247831.850000054</v>
      </c>
      <c r="F26" s="27">
        <f t="shared" si="0"/>
        <v>0.78370660798979619</v>
      </c>
    </row>
    <row r="27" spans="2:6" x14ac:dyDescent="0.25">
      <c r="B27" s="15" t="s">
        <v>20</v>
      </c>
      <c r="C27" s="35">
        <v>184998409</v>
      </c>
      <c r="D27" s="35">
        <v>181829795</v>
      </c>
      <c r="E27" s="35">
        <v>79902437.899999991</v>
      </c>
      <c r="F27" s="27">
        <f t="shared" si="0"/>
        <v>0.43943534061620643</v>
      </c>
    </row>
    <row r="28" spans="2:6" x14ac:dyDescent="0.25">
      <c r="B28" s="15" t="s">
        <v>21</v>
      </c>
      <c r="C28" s="35">
        <v>116144087</v>
      </c>
      <c r="D28" s="35">
        <v>44785200</v>
      </c>
      <c r="E28" s="35">
        <v>22574603.769999988</v>
      </c>
      <c r="F28" s="27">
        <f t="shared" si="0"/>
        <v>0.50406392669899847</v>
      </c>
    </row>
    <row r="29" spans="2:6" x14ac:dyDescent="0.25">
      <c r="B29" s="15" t="s">
        <v>22</v>
      </c>
      <c r="C29" s="35">
        <v>63467827</v>
      </c>
      <c r="D29" s="35">
        <v>36888380</v>
      </c>
      <c r="E29" s="35">
        <v>22563128.309999999</v>
      </c>
      <c r="F29" s="27">
        <f t="shared" si="0"/>
        <v>0.61165950659801271</v>
      </c>
    </row>
    <row r="30" spans="2:6" x14ac:dyDescent="0.25">
      <c r="B30" s="15" t="s">
        <v>23</v>
      </c>
      <c r="C30" s="35">
        <v>187210176</v>
      </c>
      <c r="D30" s="35">
        <v>88095406</v>
      </c>
      <c r="E30" s="35">
        <v>38713928.920000002</v>
      </c>
      <c r="F30" s="27">
        <f t="shared" si="0"/>
        <v>0.43945457178550268</v>
      </c>
    </row>
    <row r="31" spans="2:6" x14ac:dyDescent="0.25">
      <c r="B31" s="15" t="s">
        <v>24</v>
      </c>
      <c r="C31" s="35">
        <v>25797733</v>
      </c>
      <c r="D31" s="35">
        <v>26980505</v>
      </c>
      <c r="E31" s="35">
        <v>16113497.209999999</v>
      </c>
      <c r="F31" s="27">
        <f t="shared" si="0"/>
        <v>0.59722741327488127</v>
      </c>
    </row>
    <row r="32" spans="2:6" x14ac:dyDescent="0.25">
      <c r="B32" s="15" t="s">
        <v>25</v>
      </c>
      <c r="C32" s="35">
        <v>55569726</v>
      </c>
      <c r="D32" s="35">
        <v>71258827</v>
      </c>
      <c r="E32" s="35">
        <v>44716726.940000013</v>
      </c>
      <c r="F32" s="27">
        <f t="shared" si="0"/>
        <v>0.6275254424269433</v>
      </c>
    </row>
    <row r="33" spans="2:6" x14ac:dyDescent="0.25">
      <c r="B33" s="15" t="s">
        <v>26</v>
      </c>
      <c r="C33" s="35">
        <v>16421287</v>
      </c>
      <c r="D33" s="35">
        <v>16833558</v>
      </c>
      <c r="E33" s="35">
        <v>12635814.310000001</v>
      </c>
      <c r="F33" s="27">
        <f t="shared" si="0"/>
        <v>0.75063241591587471</v>
      </c>
    </row>
    <row r="34" spans="2:6" x14ac:dyDescent="0.25">
      <c r="B34" s="15" t="s">
        <v>27</v>
      </c>
      <c r="C34" s="35">
        <v>59201092</v>
      </c>
      <c r="D34" s="35">
        <v>41085328</v>
      </c>
      <c r="E34" s="35">
        <v>21011526.319999997</v>
      </c>
      <c r="F34" s="27">
        <f t="shared" si="0"/>
        <v>0.51141191619548454</v>
      </c>
    </row>
    <row r="35" spans="2:6" x14ac:dyDescent="0.25">
      <c r="B35" s="15" t="s">
        <v>28</v>
      </c>
      <c r="C35" s="35">
        <v>347384897</v>
      </c>
      <c r="D35" s="35">
        <v>398462175</v>
      </c>
      <c r="E35" s="35">
        <v>285795455.16999996</v>
      </c>
      <c r="F35" s="27">
        <f t="shared" si="0"/>
        <v>0.71724613552089345</v>
      </c>
    </row>
    <row r="36" spans="2:6" x14ac:dyDescent="0.25">
      <c r="B36" s="16" t="s">
        <v>29</v>
      </c>
      <c r="C36" s="36">
        <v>1070989659</v>
      </c>
      <c r="D36" s="36">
        <v>566468686</v>
      </c>
      <c r="E36" s="36">
        <v>380679817.19999987</v>
      </c>
      <c r="F36" s="47">
        <f t="shared" si="0"/>
        <v>0.67202270241642248</v>
      </c>
    </row>
    <row r="37" spans="2:6" x14ac:dyDescent="0.25">
      <c r="B37" s="2" t="s">
        <v>3</v>
      </c>
      <c r="C37" s="33">
        <f>SUM(C38:C46)</f>
        <v>668364185</v>
      </c>
      <c r="D37" s="33">
        <f t="shared" ref="D37:E37" si="2">SUM(D38:D46)</f>
        <v>519236234</v>
      </c>
      <c r="E37" s="33">
        <f t="shared" si="2"/>
        <v>501520489.89999998</v>
      </c>
      <c r="F37" s="42">
        <f t="shared" si="0"/>
        <v>0.96588114823280991</v>
      </c>
    </row>
    <row r="38" spans="2:6" x14ac:dyDescent="0.25">
      <c r="B38" s="15" t="s">
        <v>18</v>
      </c>
      <c r="C38" s="35">
        <v>0</v>
      </c>
      <c r="D38" s="35">
        <v>281339018</v>
      </c>
      <c r="E38" s="35">
        <v>278381039.9199999</v>
      </c>
      <c r="F38" s="27">
        <f t="shared" si="0"/>
        <v>0.98948607235132913</v>
      </c>
    </row>
    <row r="39" spans="2:6" x14ac:dyDescent="0.25">
      <c r="B39" s="15" t="s">
        <v>19</v>
      </c>
      <c r="C39" s="35">
        <v>0</v>
      </c>
      <c r="D39" s="35">
        <v>15208132</v>
      </c>
      <c r="E39" s="35">
        <v>14819635.729999997</v>
      </c>
      <c r="F39" s="27">
        <f t="shared" si="0"/>
        <v>0.97445470160306324</v>
      </c>
    </row>
    <row r="40" spans="2:6" x14ac:dyDescent="0.25">
      <c r="B40" s="15" t="s">
        <v>20</v>
      </c>
      <c r="C40" s="35">
        <v>0</v>
      </c>
      <c r="D40" s="35">
        <v>49512386</v>
      </c>
      <c r="E40" s="35">
        <v>48916124.420000017</v>
      </c>
      <c r="F40" s="27">
        <f t="shared" si="0"/>
        <v>0.98795732486008692</v>
      </c>
    </row>
    <row r="41" spans="2:6" x14ac:dyDescent="0.25">
      <c r="B41" s="15" t="s">
        <v>21</v>
      </c>
      <c r="C41" s="35">
        <v>11471763</v>
      </c>
      <c r="D41" s="35">
        <v>21386580</v>
      </c>
      <c r="E41" s="35">
        <v>17797330.079999998</v>
      </c>
      <c r="F41" s="27">
        <f t="shared" si="0"/>
        <v>0.8321727962114559</v>
      </c>
    </row>
    <row r="42" spans="2:6" x14ac:dyDescent="0.25">
      <c r="B42" s="15" t="s">
        <v>22</v>
      </c>
      <c r="C42" s="35">
        <v>15000000</v>
      </c>
      <c r="D42" s="35">
        <v>15298889</v>
      </c>
      <c r="E42" s="35">
        <v>15252271</v>
      </c>
      <c r="F42" s="27">
        <f t="shared" si="0"/>
        <v>0.9969528506285652</v>
      </c>
    </row>
    <row r="43" spans="2:6" x14ac:dyDescent="0.25">
      <c r="B43" s="15" t="s">
        <v>23</v>
      </c>
      <c r="C43" s="35">
        <v>25000000</v>
      </c>
      <c r="D43" s="35">
        <v>23053781</v>
      </c>
      <c r="E43" s="35">
        <v>22867394.100000001</v>
      </c>
      <c r="F43" s="27">
        <f t="shared" si="0"/>
        <v>0.99191512663367465</v>
      </c>
    </row>
    <row r="44" spans="2:6" x14ac:dyDescent="0.25">
      <c r="B44" s="15" t="s">
        <v>27</v>
      </c>
      <c r="C44" s="35">
        <v>10000000</v>
      </c>
      <c r="D44" s="35">
        <v>0</v>
      </c>
      <c r="E44" s="35">
        <v>0</v>
      </c>
      <c r="F44" s="27" t="str">
        <f t="shared" si="0"/>
        <v>%</v>
      </c>
    </row>
    <row r="45" spans="2:6" x14ac:dyDescent="0.25">
      <c r="B45" s="15" t="s">
        <v>28</v>
      </c>
      <c r="C45" s="35">
        <v>606892422</v>
      </c>
      <c r="D45" s="35">
        <v>33240644</v>
      </c>
      <c r="E45" s="35">
        <v>23491122</v>
      </c>
      <c r="F45" s="27">
        <f t="shared" si="0"/>
        <v>0.70669876311662316</v>
      </c>
    </row>
    <row r="46" spans="2:6" x14ac:dyDescent="0.25">
      <c r="B46" s="15" t="s">
        <v>29</v>
      </c>
      <c r="C46" s="35">
        <v>0</v>
      </c>
      <c r="D46" s="35">
        <v>80196804</v>
      </c>
      <c r="E46" s="35">
        <v>79995572.650000006</v>
      </c>
      <c r="F46" s="27">
        <f t="shared" si="0"/>
        <v>0.99749078092937482</v>
      </c>
    </row>
    <row r="47" spans="2:6" x14ac:dyDescent="0.25">
      <c r="B47" s="2" t="s">
        <v>4</v>
      </c>
      <c r="C47" s="33">
        <f>+SUM(C48:C54)</f>
        <v>54106220</v>
      </c>
      <c r="D47" s="33">
        <f t="shared" ref="D47:E47" si="3">+SUM(D48:D54)</f>
        <v>93297732</v>
      </c>
      <c r="E47" s="33">
        <f t="shared" si="3"/>
        <v>78661439.75999999</v>
      </c>
      <c r="F47" s="42">
        <f t="shared" si="0"/>
        <v>0.84312274343389171</v>
      </c>
    </row>
    <row r="48" spans="2:6" x14ac:dyDescent="0.25">
      <c r="B48" s="13" t="s">
        <v>18</v>
      </c>
      <c r="C48" s="34">
        <v>15836813</v>
      </c>
      <c r="D48" s="34">
        <v>42633619</v>
      </c>
      <c r="E48" s="34">
        <v>32774357</v>
      </c>
      <c r="F48" s="46">
        <f t="shared" si="0"/>
        <v>0.76874442678675714</v>
      </c>
    </row>
    <row r="49" spans="2:6" x14ac:dyDescent="0.25">
      <c r="B49" s="15" t="s">
        <v>19</v>
      </c>
      <c r="C49" s="35">
        <v>115000</v>
      </c>
      <c r="D49" s="35">
        <v>6379790</v>
      </c>
      <c r="E49" s="35">
        <v>6052861.6399999997</v>
      </c>
      <c r="F49" s="27">
        <f t="shared" si="0"/>
        <v>0.94875562361770527</v>
      </c>
    </row>
    <row r="50" spans="2:6" x14ac:dyDescent="0.25">
      <c r="B50" s="15" t="s">
        <v>20</v>
      </c>
      <c r="C50" s="35">
        <v>0</v>
      </c>
      <c r="D50" s="35">
        <v>1794075</v>
      </c>
      <c r="E50" s="35">
        <v>1570376.83</v>
      </c>
      <c r="F50" s="27">
        <f t="shared" si="0"/>
        <v>0.87531281022253815</v>
      </c>
    </row>
    <row r="51" spans="2:6" x14ac:dyDescent="0.25">
      <c r="B51" s="15" t="s">
        <v>21</v>
      </c>
      <c r="C51" s="35">
        <v>0</v>
      </c>
      <c r="D51" s="35">
        <v>2135158</v>
      </c>
      <c r="E51" s="35">
        <v>1872063</v>
      </c>
      <c r="F51" s="27">
        <f t="shared" si="0"/>
        <v>0.87677961068923238</v>
      </c>
    </row>
    <row r="52" spans="2:6" x14ac:dyDescent="0.25">
      <c r="B52" s="15" t="s">
        <v>23</v>
      </c>
      <c r="C52" s="35">
        <v>0</v>
      </c>
      <c r="D52" s="35">
        <v>1932278</v>
      </c>
      <c r="E52" s="35">
        <v>1932278</v>
      </c>
      <c r="F52" s="27">
        <f t="shared" si="0"/>
        <v>1</v>
      </c>
    </row>
    <row r="53" spans="2:6" x14ac:dyDescent="0.25">
      <c r="B53" s="15" t="s">
        <v>28</v>
      </c>
      <c r="C53" s="35">
        <v>28569220</v>
      </c>
      <c r="D53" s="35">
        <v>9413238</v>
      </c>
      <c r="E53" s="35">
        <v>7504559.549999998</v>
      </c>
      <c r="F53" s="27">
        <f t="shared" si="0"/>
        <v>0.7972346550676821</v>
      </c>
    </row>
    <row r="54" spans="2:6" x14ac:dyDescent="0.25">
      <c r="B54" s="15" t="s">
        <v>29</v>
      </c>
      <c r="C54" s="35">
        <v>9585187</v>
      </c>
      <c r="D54" s="35">
        <v>29009574</v>
      </c>
      <c r="E54" s="35">
        <v>26954943.740000002</v>
      </c>
      <c r="F54" s="27">
        <f t="shared" si="0"/>
        <v>0.92917406301795402</v>
      </c>
    </row>
    <row r="55" spans="2:6" x14ac:dyDescent="0.25">
      <c r="B55" s="2" t="s">
        <v>5</v>
      </c>
      <c r="C55" s="33">
        <f>+SUM(C56:C67)</f>
        <v>258099871</v>
      </c>
      <c r="D55" s="33">
        <f t="shared" ref="D55:E55" si="4">+SUM(D56:D67)</f>
        <v>359614828</v>
      </c>
      <c r="E55" s="33">
        <f t="shared" si="4"/>
        <v>194880568.74000004</v>
      </c>
      <c r="F55" s="42">
        <f t="shared" si="0"/>
        <v>0.54191471976789574</v>
      </c>
    </row>
    <row r="56" spans="2:6" x14ac:dyDescent="0.25">
      <c r="B56" s="13" t="s">
        <v>18</v>
      </c>
      <c r="C56" s="34">
        <v>25060000</v>
      </c>
      <c r="D56" s="34">
        <v>9468455</v>
      </c>
      <c r="E56" s="34">
        <v>1421994.63</v>
      </c>
      <c r="F56" s="46">
        <f t="shared" si="0"/>
        <v>0.15018232964089706</v>
      </c>
    </row>
    <row r="57" spans="2:6" x14ac:dyDescent="0.25">
      <c r="B57" s="15" t="s">
        <v>19</v>
      </c>
      <c r="C57" s="35">
        <v>88341387</v>
      </c>
      <c r="D57" s="35">
        <v>118044327</v>
      </c>
      <c r="E57" s="35">
        <v>45836948.720000021</v>
      </c>
      <c r="F57" s="27">
        <f t="shared" si="0"/>
        <v>0.38830285101290823</v>
      </c>
    </row>
    <row r="58" spans="2:6" x14ac:dyDescent="0.25">
      <c r="B58" s="15" t="s">
        <v>20</v>
      </c>
      <c r="C58" s="35">
        <v>25640000</v>
      </c>
      <c r="D58" s="35">
        <v>11328105</v>
      </c>
      <c r="E58" s="35">
        <v>6518718.1399999997</v>
      </c>
      <c r="F58" s="27">
        <f t="shared" si="0"/>
        <v>0.57544647935378423</v>
      </c>
    </row>
    <row r="59" spans="2:6" x14ac:dyDescent="0.25">
      <c r="B59" s="15" t="s">
        <v>21</v>
      </c>
      <c r="C59" s="35">
        <v>13528237</v>
      </c>
      <c r="D59" s="35">
        <v>4205691</v>
      </c>
      <c r="E59" s="35">
        <v>1258807.7799999998</v>
      </c>
      <c r="F59" s="27">
        <f t="shared" si="0"/>
        <v>0.29931057226981245</v>
      </c>
    </row>
    <row r="60" spans="2:6" x14ac:dyDescent="0.25">
      <c r="B60" s="15" t="s">
        <v>22</v>
      </c>
      <c r="C60" s="35">
        <v>0</v>
      </c>
      <c r="D60" s="35">
        <v>4945672</v>
      </c>
      <c r="E60" s="35">
        <v>2108669.7200000002</v>
      </c>
      <c r="F60" s="27">
        <f t="shared" si="0"/>
        <v>0.42636667373008164</v>
      </c>
    </row>
    <row r="61" spans="2:6" x14ac:dyDescent="0.25">
      <c r="B61" s="15" t="s">
        <v>23</v>
      </c>
      <c r="C61" s="35">
        <v>146416</v>
      </c>
      <c r="D61" s="35">
        <v>16893382</v>
      </c>
      <c r="E61" s="35">
        <v>11037801.860000001</v>
      </c>
      <c r="F61" s="27">
        <f t="shared" si="0"/>
        <v>0.65338023256681232</v>
      </c>
    </row>
    <row r="62" spans="2:6" x14ac:dyDescent="0.25">
      <c r="B62" s="15" t="s">
        <v>24</v>
      </c>
      <c r="C62" s="35">
        <v>0</v>
      </c>
      <c r="D62" s="35">
        <v>2070691</v>
      </c>
      <c r="E62" s="35">
        <v>1488757.31</v>
      </c>
      <c r="F62" s="27">
        <f t="shared" si="0"/>
        <v>0.71896642714919801</v>
      </c>
    </row>
    <row r="63" spans="2:6" x14ac:dyDescent="0.25">
      <c r="B63" s="15" t="s">
        <v>25</v>
      </c>
      <c r="C63" s="35">
        <v>0</v>
      </c>
      <c r="D63" s="35">
        <v>1073595</v>
      </c>
      <c r="E63" s="35">
        <v>176004.96</v>
      </c>
      <c r="F63" s="27">
        <f t="shared" si="0"/>
        <v>0.16393980970477692</v>
      </c>
    </row>
    <row r="64" spans="2:6" x14ac:dyDescent="0.25">
      <c r="B64" s="15" t="s">
        <v>26</v>
      </c>
      <c r="C64" s="35">
        <v>0</v>
      </c>
      <c r="D64" s="35">
        <v>344153</v>
      </c>
      <c r="E64" s="35">
        <v>163222.28</v>
      </c>
      <c r="F64" s="27">
        <f t="shared" si="0"/>
        <v>0.47427243115707257</v>
      </c>
    </row>
    <row r="65" spans="2:6" x14ac:dyDescent="0.25">
      <c r="B65" s="15" t="s">
        <v>27</v>
      </c>
      <c r="C65" s="35">
        <v>0</v>
      </c>
      <c r="D65" s="35">
        <v>2633737</v>
      </c>
      <c r="E65" s="35">
        <v>574312.61999999988</v>
      </c>
      <c r="F65" s="27">
        <f t="shared" si="0"/>
        <v>0.21805997333826418</v>
      </c>
    </row>
    <row r="66" spans="2:6" x14ac:dyDescent="0.25">
      <c r="B66" s="15" t="s">
        <v>28</v>
      </c>
      <c r="C66" s="35">
        <v>18932075</v>
      </c>
      <c r="D66" s="35">
        <v>10678764</v>
      </c>
      <c r="E66" s="35">
        <v>6724103.4400000004</v>
      </c>
      <c r="F66" s="27">
        <f t="shared" si="0"/>
        <v>0.62967057236211987</v>
      </c>
    </row>
    <row r="67" spans="2:6" x14ac:dyDescent="0.25">
      <c r="B67" s="15" t="s">
        <v>29</v>
      </c>
      <c r="C67" s="35">
        <v>86451756</v>
      </c>
      <c r="D67" s="35">
        <v>177928256</v>
      </c>
      <c r="E67" s="35">
        <v>117571227.28000002</v>
      </c>
      <c r="F67" s="27">
        <f t="shared" si="0"/>
        <v>0.66077884380544938</v>
      </c>
    </row>
    <row r="68" spans="2:6" x14ac:dyDescent="0.25">
      <c r="B68" s="4" t="s">
        <v>8</v>
      </c>
      <c r="C68" s="38">
        <f>+C55+C47+C37+C24+C19+C6</f>
        <v>6882759347</v>
      </c>
      <c r="D68" s="38">
        <f>+D55+D47+D37+D24+D19+D6</f>
        <v>5354678219</v>
      </c>
      <c r="E68" s="38">
        <f>+E55+E47+E37+E24+E19+E6</f>
        <v>3895880579.3500004</v>
      </c>
      <c r="F68" s="45">
        <f t="shared" si="0"/>
        <v>0.72756576959680808</v>
      </c>
    </row>
    <row r="69" spans="2:6" x14ac:dyDescent="0.2">
      <c r="B69" s="51" t="s">
        <v>35</v>
      </c>
      <c r="C69" s="11"/>
      <c r="D69" s="11"/>
      <c r="E69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showGridLines="0" zoomScaleNormal="100" workbookViewId="0"/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2" t="s">
        <v>32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0</v>
      </c>
      <c r="C6" s="33">
        <f>SUM(C7:C9)</f>
        <v>1859589</v>
      </c>
      <c r="D6" s="33">
        <f>SUM(D7:D9)</f>
        <v>1859589</v>
      </c>
      <c r="E6" s="33">
        <f>SUM(E7:E9)</f>
        <v>703978</v>
      </c>
      <c r="F6" s="42">
        <f t="shared" ref="F6:F38" si="0">IF(E6=0,"%",E6/D6)</f>
        <v>0.37856644667181832</v>
      </c>
    </row>
    <row r="7" spans="2:6" x14ac:dyDescent="0.25">
      <c r="B7" s="15" t="s">
        <v>19</v>
      </c>
      <c r="C7" s="35">
        <v>212597</v>
      </c>
      <c r="D7" s="35">
        <v>212597</v>
      </c>
      <c r="E7" s="35">
        <v>88744</v>
      </c>
      <c r="F7" s="48">
        <f t="shared" si="0"/>
        <v>0.41742827979698677</v>
      </c>
    </row>
    <row r="8" spans="2:6" x14ac:dyDescent="0.25">
      <c r="B8" s="15" t="s">
        <v>25</v>
      </c>
      <c r="C8" s="35">
        <v>650000</v>
      </c>
      <c r="D8" s="35">
        <v>650000</v>
      </c>
      <c r="E8" s="35">
        <v>437598</v>
      </c>
      <c r="F8" s="48">
        <f t="shared" si="0"/>
        <v>0.6732276923076923</v>
      </c>
    </row>
    <row r="9" spans="2:6" x14ac:dyDescent="0.25">
      <c r="B9" s="15" t="s">
        <v>29</v>
      </c>
      <c r="C9" s="35">
        <v>996992</v>
      </c>
      <c r="D9" s="35">
        <v>996992</v>
      </c>
      <c r="E9" s="35">
        <v>177636</v>
      </c>
      <c r="F9" s="48">
        <f t="shared" si="0"/>
        <v>0.17817194119912697</v>
      </c>
    </row>
    <row r="10" spans="2:6" x14ac:dyDescent="0.25">
      <c r="B10" s="2" t="s">
        <v>1</v>
      </c>
      <c r="C10" s="33">
        <f>SUM(C11:C11)</f>
        <v>867000</v>
      </c>
      <c r="D10" s="33">
        <f>SUM(D11:D11)</f>
        <v>867000</v>
      </c>
      <c r="E10" s="33">
        <f>SUM(E11:E11)</f>
        <v>286421.76000000001</v>
      </c>
      <c r="F10" s="42">
        <f t="shared" si="0"/>
        <v>0.33035958477508653</v>
      </c>
    </row>
    <row r="11" spans="2:6" x14ac:dyDescent="0.25">
      <c r="B11" s="25" t="s">
        <v>29</v>
      </c>
      <c r="C11" s="34">
        <v>867000</v>
      </c>
      <c r="D11" s="34">
        <v>867000</v>
      </c>
      <c r="E11" s="34">
        <v>286421.76000000001</v>
      </c>
      <c r="F11" s="28">
        <f t="shared" si="0"/>
        <v>0.33035958477508653</v>
      </c>
    </row>
    <row r="12" spans="2:6" x14ac:dyDescent="0.25">
      <c r="B12" s="2" t="s">
        <v>2</v>
      </c>
      <c r="C12" s="33">
        <f>+SUM(C13:C24)</f>
        <v>255916433</v>
      </c>
      <c r="D12" s="33">
        <f>+SUM(D13:D24)</f>
        <v>264817203</v>
      </c>
      <c r="E12" s="33">
        <f>+SUM(E13:E24)</f>
        <v>141276377.68000001</v>
      </c>
      <c r="F12" s="42">
        <f t="shared" si="0"/>
        <v>0.53348640526197233</v>
      </c>
    </row>
    <row r="13" spans="2:6" x14ac:dyDescent="0.25">
      <c r="B13" s="13" t="s">
        <v>18</v>
      </c>
      <c r="C13" s="34">
        <v>495238</v>
      </c>
      <c r="D13" s="34">
        <v>6007224</v>
      </c>
      <c r="E13" s="34">
        <v>2200606.88</v>
      </c>
      <c r="F13" s="28">
        <f t="shared" si="0"/>
        <v>0.3663267559192066</v>
      </c>
    </row>
    <row r="14" spans="2:6" x14ac:dyDescent="0.25">
      <c r="B14" s="15" t="s">
        <v>19</v>
      </c>
      <c r="C14" s="35">
        <v>5794291</v>
      </c>
      <c r="D14" s="35">
        <v>7827776</v>
      </c>
      <c r="E14" s="35">
        <v>1866014.87</v>
      </c>
      <c r="F14" s="48">
        <f t="shared" si="0"/>
        <v>0.23838378487069636</v>
      </c>
    </row>
    <row r="15" spans="2:6" x14ac:dyDescent="0.25">
      <c r="B15" s="15" t="s">
        <v>20</v>
      </c>
      <c r="C15" s="35">
        <v>4893863</v>
      </c>
      <c r="D15" s="35">
        <v>7747445</v>
      </c>
      <c r="E15" s="35">
        <v>4681346.3600000003</v>
      </c>
      <c r="F15" s="48">
        <f t="shared" si="0"/>
        <v>0.604243897181587</v>
      </c>
    </row>
    <row r="16" spans="2:6" x14ac:dyDescent="0.25">
      <c r="B16" s="15" t="s">
        <v>21</v>
      </c>
      <c r="C16" s="35">
        <v>73046</v>
      </c>
      <c r="D16" s="35">
        <v>1821186</v>
      </c>
      <c r="E16" s="35">
        <v>362777.80000000005</v>
      </c>
      <c r="F16" s="48">
        <f t="shared" si="0"/>
        <v>0.19919865406389026</v>
      </c>
    </row>
    <row r="17" spans="2:6" x14ac:dyDescent="0.25">
      <c r="B17" s="15" t="s">
        <v>22</v>
      </c>
      <c r="C17" s="35">
        <v>936500</v>
      </c>
      <c r="D17" s="35">
        <v>1745753</v>
      </c>
      <c r="E17" s="35">
        <v>234983.65000000002</v>
      </c>
      <c r="F17" s="48">
        <f t="shared" si="0"/>
        <v>0.13460303376250823</v>
      </c>
    </row>
    <row r="18" spans="2:6" x14ac:dyDescent="0.25">
      <c r="B18" s="15" t="s">
        <v>23</v>
      </c>
      <c r="C18" s="35">
        <v>127610</v>
      </c>
      <c r="D18" s="35">
        <v>740438</v>
      </c>
      <c r="E18" s="35">
        <v>166532.25</v>
      </c>
      <c r="F18" s="48">
        <f t="shared" si="0"/>
        <v>0.22491045840434987</v>
      </c>
    </row>
    <row r="19" spans="2:6" x14ac:dyDescent="0.25">
      <c r="B19" s="15" t="s">
        <v>24</v>
      </c>
      <c r="C19" s="35">
        <v>402081</v>
      </c>
      <c r="D19" s="35">
        <v>2527269</v>
      </c>
      <c r="E19" s="35">
        <v>2100060</v>
      </c>
      <c r="F19" s="48">
        <f t="shared" si="0"/>
        <v>0.83096021832262412</v>
      </c>
    </row>
    <row r="20" spans="2:6" x14ac:dyDescent="0.25">
      <c r="B20" s="15" t="s">
        <v>25</v>
      </c>
      <c r="C20" s="35">
        <v>411623</v>
      </c>
      <c r="D20" s="35">
        <v>964533</v>
      </c>
      <c r="E20" s="35">
        <v>553184.29</v>
      </c>
      <c r="F20" s="48">
        <f t="shared" si="0"/>
        <v>0.57352551960378761</v>
      </c>
    </row>
    <row r="21" spans="2:6" x14ac:dyDescent="0.25">
      <c r="B21" s="15" t="s">
        <v>26</v>
      </c>
      <c r="C21" s="35">
        <v>162022</v>
      </c>
      <c r="D21" s="35">
        <v>844907</v>
      </c>
      <c r="E21" s="35">
        <v>603732.03</v>
      </c>
      <c r="F21" s="48">
        <f t="shared" si="0"/>
        <v>0.71455441841528122</v>
      </c>
    </row>
    <row r="22" spans="2:6" x14ac:dyDescent="0.25">
      <c r="B22" s="15" t="s">
        <v>27</v>
      </c>
      <c r="C22" s="35">
        <v>168429</v>
      </c>
      <c r="D22" s="35">
        <v>536410</v>
      </c>
      <c r="E22" s="35">
        <v>98512.37</v>
      </c>
      <c r="F22" s="48">
        <f t="shared" si="0"/>
        <v>0.18365125556943382</v>
      </c>
    </row>
    <row r="23" spans="2:6" x14ac:dyDescent="0.25">
      <c r="B23" s="15" t="s">
        <v>28</v>
      </c>
      <c r="C23" s="35">
        <v>73402843</v>
      </c>
      <c r="D23" s="35">
        <v>81283882</v>
      </c>
      <c r="E23" s="35">
        <v>44632727.419999987</v>
      </c>
      <c r="F23" s="48">
        <f t="shared" si="0"/>
        <v>0.54909689746363233</v>
      </c>
    </row>
    <row r="24" spans="2:6" x14ac:dyDescent="0.25">
      <c r="B24" s="15" t="s">
        <v>29</v>
      </c>
      <c r="C24" s="35">
        <v>169048887</v>
      </c>
      <c r="D24" s="35">
        <v>152770380</v>
      </c>
      <c r="E24" s="35">
        <v>83775899.760000035</v>
      </c>
      <c r="F24" s="48">
        <f t="shared" si="0"/>
        <v>0.54837789733847642</v>
      </c>
    </row>
    <row r="25" spans="2:6" x14ac:dyDescent="0.25">
      <c r="B25" s="2" t="s">
        <v>4</v>
      </c>
      <c r="C25" s="33">
        <f>+SUM(C26:C27)</f>
        <v>3691587</v>
      </c>
      <c r="D25" s="33">
        <f>+SUM(D26:D27)</f>
        <v>1945021</v>
      </c>
      <c r="E25" s="33">
        <f>+SUM(E26:E27)</f>
        <v>1127002.67</v>
      </c>
      <c r="F25" s="42">
        <f t="shared" si="0"/>
        <v>0.57942956399956602</v>
      </c>
    </row>
    <row r="26" spans="2:6" x14ac:dyDescent="0.25">
      <c r="B26" s="13" t="s">
        <v>28</v>
      </c>
      <c r="C26" s="34">
        <v>3350465</v>
      </c>
      <c r="D26" s="34">
        <v>1811539</v>
      </c>
      <c r="E26" s="34">
        <v>1063959.8699999999</v>
      </c>
      <c r="F26" s="28">
        <f t="shared" si="0"/>
        <v>0.58732374516916275</v>
      </c>
    </row>
    <row r="27" spans="2:6" x14ac:dyDescent="0.25">
      <c r="B27" s="15" t="s">
        <v>29</v>
      </c>
      <c r="C27" s="35">
        <v>341122</v>
      </c>
      <c r="D27" s="35">
        <v>133482</v>
      </c>
      <c r="E27" s="35">
        <v>63042.8</v>
      </c>
      <c r="F27" s="48">
        <f t="shared" si="0"/>
        <v>0.47229439175319521</v>
      </c>
    </row>
    <row r="28" spans="2:6" x14ac:dyDescent="0.25">
      <c r="B28" s="2" t="s">
        <v>5</v>
      </c>
      <c r="C28" s="33">
        <f>+SUM(C29:C37)</f>
        <v>3043741</v>
      </c>
      <c r="D28" s="33">
        <f>+SUM(D29:D37)</f>
        <v>19916709</v>
      </c>
      <c r="E28" s="33">
        <f>+SUM(E29:E37)</f>
        <v>5593363.4500000002</v>
      </c>
      <c r="F28" s="42">
        <f t="shared" si="0"/>
        <v>0.2808377352905041</v>
      </c>
    </row>
    <row r="29" spans="2:6" x14ac:dyDescent="0.25">
      <c r="B29" s="15" t="s">
        <v>18</v>
      </c>
      <c r="C29" s="35">
        <v>0</v>
      </c>
      <c r="D29" s="35">
        <v>51178</v>
      </c>
      <c r="E29" s="35">
        <v>13382.42</v>
      </c>
      <c r="F29" s="48">
        <f t="shared" si="0"/>
        <v>0.26148774864199459</v>
      </c>
    </row>
    <row r="30" spans="2:6" x14ac:dyDescent="0.25">
      <c r="B30" s="15" t="s">
        <v>19</v>
      </c>
      <c r="C30" s="35">
        <v>0</v>
      </c>
      <c r="D30" s="35">
        <v>6800</v>
      </c>
      <c r="E30" s="35">
        <v>6800</v>
      </c>
      <c r="F30" s="48">
        <f t="shared" si="0"/>
        <v>1</v>
      </c>
    </row>
    <row r="31" spans="2:6" x14ac:dyDescent="0.25">
      <c r="B31" s="15" t="s">
        <v>20</v>
      </c>
      <c r="C31" s="35">
        <v>0</v>
      </c>
      <c r="D31" s="35">
        <v>8250</v>
      </c>
      <c r="E31" s="35">
        <v>8250</v>
      </c>
      <c r="F31" s="48">
        <f t="shared" si="0"/>
        <v>1</v>
      </c>
    </row>
    <row r="32" spans="2:6" x14ac:dyDescent="0.25">
      <c r="B32" s="15" t="s">
        <v>21</v>
      </c>
      <c r="C32" s="35">
        <v>0</v>
      </c>
      <c r="D32" s="35">
        <v>4500</v>
      </c>
      <c r="E32" s="35">
        <v>0</v>
      </c>
      <c r="F32" s="48" t="str">
        <f t="shared" si="0"/>
        <v>%</v>
      </c>
    </row>
    <row r="33" spans="2:6" x14ac:dyDescent="0.25">
      <c r="B33" s="15" t="s">
        <v>23</v>
      </c>
      <c r="C33" s="35">
        <v>0</v>
      </c>
      <c r="D33" s="35">
        <v>11900</v>
      </c>
      <c r="E33" s="35">
        <v>11900</v>
      </c>
      <c r="F33" s="48">
        <f t="shared" si="0"/>
        <v>1</v>
      </c>
    </row>
    <row r="34" spans="2:6" x14ac:dyDescent="0.25">
      <c r="B34" s="15" t="s">
        <v>24</v>
      </c>
      <c r="C34" s="35">
        <v>0</v>
      </c>
      <c r="D34" s="35">
        <v>4620</v>
      </c>
      <c r="E34" s="35">
        <v>4620</v>
      </c>
      <c r="F34" s="48">
        <f t="shared" si="0"/>
        <v>1</v>
      </c>
    </row>
    <row r="35" spans="2:6" x14ac:dyDescent="0.25">
      <c r="B35" s="15" t="s">
        <v>25</v>
      </c>
      <c r="C35" s="35">
        <v>0</v>
      </c>
      <c r="D35" s="35">
        <v>64185</v>
      </c>
      <c r="E35" s="35">
        <v>57984.55</v>
      </c>
      <c r="F35" s="48">
        <f t="shared" si="0"/>
        <v>0.90339721118641436</v>
      </c>
    </row>
    <row r="36" spans="2:6" x14ac:dyDescent="0.25">
      <c r="B36" s="15" t="s">
        <v>28</v>
      </c>
      <c r="C36" s="35">
        <v>1047741</v>
      </c>
      <c r="D36" s="35">
        <v>7795854</v>
      </c>
      <c r="E36" s="35">
        <v>1837094.7299999997</v>
      </c>
      <c r="F36" s="48">
        <f t="shared" si="0"/>
        <v>0.23565022254136619</v>
      </c>
    </row>
    <row r="37" spans="2:6" x14ac:dyDescent="0.25">
      <c r="B37" s="15" t="s">
        <v>29</v>
      </c>
      <c r="C37" s="35">
        <v>1996000</v>
      </c>
      <c r="D37" s="35">
        <v>11969422</v>
      </c>
      <c r="E37" s="35">
        <v>3653331.7500000005</v>
      </c>
      <c r="F37" s="48">
        <f t="shared" si="0"/>
        <v>0.30522206920267331</v>
      </c>
    </row>
    <row r="38" spans="2:6" x14ac:dyDescent="0.25">
      <c r="B38" s="4" t="s">
        <v>8</v>
      </c>
      <c r="C38" s="38">
        <f>+C28+C25+C12+C10+C6</f>
        <v>265378350</v>
      </c>
      <c r="D38" s="38">
        <f>+D28+D25+D12+D10+D6</f>
        <v>289405522</v>
      </c>
      <c r="E38" s="38">
        <f>+E28+E25+E12+E10+E6</f>
        <v>148987143.56</v>
      </c>
      <c r="F38" s="45">
        <f t="shared" si="0"/>
        <v>0.51480408020687318</v>
      </c>
    </row>
    <row r="39" spans="2:6" x14ac:dyDescent="0.25">
      <c r="B39" s="51" t="s">
        <v>35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82.28515625" bestFit="1" customWidth="1"/>
    <col min="5" max="5" width="12.42578125" customWidth="1"/>
  </cols>
  <sheetData>
    <row r="2" spans="2:6" ht="52.5" customHeight="1" x14ac:dyDescent="0.25">
      <c r="B2" s="52" t="s">
        <v>31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87087166</v>
      </c>
      <c r="E6" s="33">
        <f>+SUM(E10:E10)</f>
        <v>17301800.379999999</v>
      </c>
      <c r="F6" s="42">
        <f t="shared" ref="F6:F10" si="0">IF(E6=0,"%",E6/D6)</f>
        <v>0.19867221744246447</v>
      </c>
    </row>
    <row r="7" spans="2:6" x14ac:dyDescent="0.25">
      <c r="B7" s="13" t="s">
        <v>19</v>
      </c>
      <c r="C7" s="34">
        <v>0</v>
      </c>
      <c r="D7" s="34">
        <v>614702</v>
      </c>
      <c r="E7" s="34">
        <v>94000</v>
      </c>
      <c r="F7" s="28">
        <f t="shared" si="0"/>
        <v>0.15291962609524615</v>
      </c>
    </row>
    <row r="8" spans="2:6" x14ac:dyDescent="0.25">
      <c r="B8" s="15" t="s">
        <v>23</v>
      </c>
      <c r="C8" s="35">
        <v>0</v>
      </c>
      <c r="D8" s="35">
        <v>186495</v>
      </c>
      <c r="E8" s="35">
        <v>186495</v>
      </c>
      <c r="F8" s="48">
        <f t="shared" si="0"/>
        <v>1</v>
      </c>
    </row>
    <row r="9" spans="2:6" x14ac:dyDescent="0.25">
      <c r="B9" s="15" t="s">
        <v>25</v>
      </c>
      <c r="C9" s="35">
        <v>0</v>
      </c>
      <c r="D9" s="35">
        <v>161155</v>
      </c>
      <c r="E9" s="35">
        <v>161155</v>
      </c>
      <c r="F9" s="48">
        <f t="shared" si="0"/>
        <v>1</v>
      </c>
    </row>
    <row r="10" spans="2:6" x14ac:dyDescent="0.25">
      <c r="B10" s="16" t="s">
        <v>29</v>
      </c>
      <c r="C10" s="36">
        <v>0</v>
      </c>
      <c r="D10" s="36">
        <v>87087166</v>
      </c>
      <c r="E10" s="36">
        <v>17301800.379999999</v>
      </c>
      <c r="F10" s="50">
        <f t="shared" si="0"/>
        <v>0.19867221744246447</v>
      </c>
    </row>
    <row r="11" spans="2:6" x14ac:dyDescent="0.25">
      <c r="B11" s="51" t="s">
        <v>35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2" t="s">
        <v>15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showGridLines="0" workbookViewId="0">
      <selection activeCell="C8" sqref="C8"/>
    </sheetView>
  </sheetViews>
  <sheetFormatPr baseColWidth="10" defaultRowHeight="15" x14ac:dyDescent="0.25"/>
  <cols>
    <col min="2" max="2" width="110.57031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2" t="s">
        <v>30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36</v>
      </c>
      <c r="F5" s="12" t="s">
        <v>10</v>
      </c>
    </row>
    <row r="6" spans="2:6" x14ac:dyDescent="0.25">
      <c r="B6" s="2" t="s">
        <v>17</v>
      </c>
      <c r="C6" s="33"/>
      <c r="D6" s="33"/>
      <c r="E6" s="33"/>
      <c r="F6" s="42"/>
    </row>
    <row r="7" spans="2:6" x14ac:dyDescent="0.25">
      <c r="B7" s="31" t="s">
        <v>29</v>
      </c>
      <c r="C7" s="34">
        <v>0</v>
      </c>
      <c r="D7" s="34">
        <v>18270</v>
      </c>
      <c r="E7" s="34">
        <v>18270</v>
      </c>
      <c r="F7" s="48">
        <f t="shared" ref="F7:F34" si="0">IF(E7=0,"%",E7/D7)</f>
        <v>1</v>
      </c>
    </row>
    <row r="8" spans="2:6" x14ac:dyDescent="0.25">
      <c r="B8" s="2" t="s">
        <v>2</v>
      </c>
      <c r="C8" s="33">
        <f>SUM(C9:C19)</f>
        <v>0</v>
      </c>
      <c r="D8" s="33">
        <f>SUM(D9:D19)</f>
        <v>638849355</v>
      </c>
      <c r="E8" s="33">
        <f>SUM(E9:E19)</f>
        <v>318976152.17000014</v>
      </c>
      <c r="F8" s="42">
        <f t="shared" si="0"/>
        <v>0.49929791690875253</v>
      </c>
    </row>
    <row r="9" spans="2:6" x14ac:dyDescent="0.25">
      <c r="B9" s="31" t="s">
        <v>18</v>
      </c>
      <c r="C9" s="34">
        <v>0</v>
      </c>
      <c r="D9" s="34">
        <v>29441660</v>
      </c>
      <c r="E9" s="34">
        <v>11099118.850000005</v>
      </c>
      <c r="F9" s="28">
        <f t="shared" si="0"/>
        <v>0.37698685637970158</v>
      </c>
    </row>
    <row r="10" spans="2:6" x14ac:dyDescent="0.25">
      <c r="B10" s="29" t="s">
        <v>19</v>
      </c>
      <c r="C10" s="35">
        <v>0</v>
      </c>
      <c r="D10" s="35">
        <v>81625938</v>
      </c>
      <c r="E10" s="35">
        <v>41101612.550000004</v>
      </c>
      <c r="F10" s="48">
        <f t="shared" si="0"/>
        <v>0.50353617437143572</v>
      </c>
    </row>
    <row r="11" spans="2:6" x14ac:dyDescent="0.25">
      <c r="B11" s="29" t="s">
        <v>20</v>
      </c>
      <c r="C11" s="35">
        <v>0</v>
      </c>
      <c r="D11" s="35">
        <v>8924181</v>
      </c>
      <c r="E11" s="35">
        <v>4516347.8100000015</v>
      </c>
      <c r="F11" s="48">
        <f t="shared" si="0"/>
        <v>0.50607980833199162</v>
      </c>
    </row>
    <row r="12" spans="2:6" x14ac:dyDescent="0.25">
      <c r="B12" s="29" t="s">
        <v>21</v>
      </c>
      <c r="C12" s="35">
        <v>0</v>
      </c>
      <c r="D12" s="35">
        <v>134968</v>
      </c>
      <c r="E12" s="35">
        <v>51501.5</v>
      </c>
      <c r="F12" s="48">
        <f t="shared" si="0"/>
        <v>0.3815830419062296</v>
      </c>
    </row>
    <row r="13" spans="2:6" x14ac:dyDescent="0.25">
      <c r="B13" s="29" t="s">
        <v>22</v>
      </c>
      <c r="C13" s="35">
        <v>0</v>
      </c>
      <c r="D13" s="35">
        <v>17240878</v>
      </c>
      <c r="E13" s="35">
        <v>6511575.7700000014</v>
      </c>
      <c r="F13" s="48">
        <f t="shared" si="0"/>
        <v>0.37768237615276912</v>
      </c>
    </row>
    <row r="14" spans="2:6" x14ac:dyDescent="0.25">
      <c r="B14" s="29" t="s">
        <v>23</v>
      </c>
      <c r="C14" s="35">
        <v>0</v>
      </c>
      <c r="D14" s="35">
        <v>16142088</v>
      </c>
      <c r="E14" s="35">
        <v>5948190.5500000007</v>
      </c>
      <c r="F14" s="48">
        <f t="shared" si="0"/>
        <v>0.3684895380325024</v>
      </c>
    </row>
    <row r="15" spans="2:6" x14ac:dyDescent="0.25">
      <c r="B15" s="29" t="s">
        <v>25</v>
      </c>
      <c r="C15" s="35">
        <v>0</v>
      </c>
      <c r="D15" s="35">
        <v>2843465</v>
      </c>
      <c r="E15" s="35">
        <v>1203758.69</v>
      </c>
      <c r="F15" s="48">
        <f t="shared" si="0"/>
        <v>0.42334218638175602</v>
      </c>
    </row>
    <row r="16" spans="2:6" x14ac:dyDescent="0.25">
      <c r="B16" s="29" t="s">
        <v>26</v>
      </c>
      <c r="C16" s="35">
        <v>0</v>
      </c>
      <c r="D16" s="35">
        <v>2032941</v>
      </c>
      <c r="E16" s="35">
        <v>420576.33</v>
      </c>
      <c r="F16" s="48">
        <f t="shared" si="0"/>
        <v>0.20688073584034167</v>
      </c>
    </row>
    <row r="17" spans="2:6" x14ac:dyDescent="0.25">
      <c r="B17" s="29" t="s">
        <v>27</v>
      </c>
      <c r="C17" s="35">
        <v>0</v>
      </c>
      <c r="D17" s="35">
        <v>2363847</v>
      </c>
      <c r="E17" s="35">
        <v>442886.34</v>
      </c>
      <c r="F17" s="48">
        <f t="shared" si="0"/>
        <v>0.18735829349361444</v>
      </c>
    </row>
    <row r="18" spans="2:6" x14ac:dyDescent="0.25">
      <c r="B18" s="29" t="s">
        <v>28</v>
      </c>
      <c r="C18" s="35">
        <v>0</v>
      </c>
      <c r="D18" s="35">
        <v>5554930</v>
      </c>
      <c r="E18" s="35">
        <v>3636086.64</v>
      </c>
      <c r="F18" s="48">
        <f t="shared" si="0"/>
        <v>0.65456929970314659</v>
      </c>
    </row>
    <row r="19" spans="2:6" x14ac:dyDescent="0.25">
      <c r="B19" s="29" t="s">
        <v>29</v>
      </c>
      <c r="C19" s="35">
        <v>0</v>
      </c>
      <c r="D19" s="35">
        <v>472544459</v>
      </c>
      <c r="E19" s="35">
        <v>244044497.1400001</v>
      </c>
      <c r="F19" s="48">
        <f t="shared" si="0"/>
        <v>0.51644769606747221</v>
      </c>
    </row>
    <row r="20" spans="2:6" x14ac:dyDescent="0.25">
      <c r="B20" s="2" t="s">
        <v>16</v>
      </c>
      <c r="C20" s="33">
        <v>0</v>
      </c>
      <c r="D20" s="33">
        <f>+D21</f>
        <v>80000</v>
      </c>
      <c r="E20" s="33">
        <f>+E21</f>
        <v>79936.800000000003</v>
      </c>
      <c r="F20" s="42">
        <f t="shared" si="0"/>
        <v>0.99921000000000004</v>
      </c>
    </row>
    <row r="21" spans="2:6" x14ac:dyDescent="0.25">
      <c r="B21" s="30" t="s">
        <v>29</v>
      </c>
      <c r="C21" s="37">
        <v>0</v>
      </c>
      <c r="D21" s="37">
        <v>80000</v>
      </c>
      <c r="E21" s="37">
        <v>79936.800000000003</v>
      </c>
      <c r="F21" s="49">
        <f t="shared" si="0"/>
        <v>0.99921000000000004</v>
      </c>
    </row>
    <row r="22" spans="2:6" x14ac:dyDescent="0.25">
      <c r="B22" s="2" t="s">
        <v>5</v>
      </c>
      <c r="C22" s="33">
        <f>+SUM(C23:C33)</f>
        <v>0</v>
      </c>
      <c r="D22" s="33">
        <f t="shared" ref="D22:E22" si="1">+SUM(D23:D33)</f>
        <v>19883766</v>
      </c>
      <c r="E22" s="33">
        <f t="shared" si="1"/>
        <v>5137179.57</v>
      </c>
      <c r="F22" s="42">
        <f t="shared" si="0"/>
        <v>0.25836049217235812</v>
      </c>
    </row>
    <row r="23" spans="2:6" x14ac:dyDescent="0.25">
      <c r="B23" s="31" t="s">
        <v>18</v>
      </c>
      <c r="C23" s="34">
        <v>0</v>
      </c>
      <c r="D23" s="34">
        <v>1592489</v>
      </c>
      <c r="E23" s="34">
        <v>507205.51</v>
      </c>
      <c r="F23" s="28">
        <f t="shared" si="0"/>
        <v>0.31849859559469484</v>
      </c>
    </row>
    <row r="24" spans="2:6" x14ac:dyDescent="0.25">
      <c r="B24" s="29" t="s">
        <v>19</v>
      </c>
      <c r="C24" s="35">
        <v>0</v>
      </c>
      <c r="D24" s="35">
        <v>2437232</v>
      </c>
      <c r="E24" s="35">
        <v>505600.17</v>
      </c>
      <c r="F24" s="48">
        <f t="shared" si="0"/>
        <v>0.20744851946798662</v>
      </c>
    </row>
    <row r="25" spans="2:6" x14ac:dyDescent="0.25">
      <c r="B25" s="29" t="s">
        <v>20</v>
      </c>
      <c r="C25" s="35">
        <v>0</v>
      </c>
      <c r="D25" s="35">
        <v>17810</v>
      </c>
      <c r="E25" s="35">
        <v>14838</v>
      </c>
      <c r="F25" s="48">
        <f t="shared" si="0"/>
        <v>0.83312745648512077</v>
      </c>
    </row>
    <row r="26" spans="2:6" x14ac:dyDescent="0.25">
      <c r="B26" s="29" t="s">
        <v>21</v>
      </c>
      <c r="C26" s="35">
        <v>0</v>
      </c>
      <c r="D26" s="35">
        <v>0</v>
      </c>
      <c r="E26" s="35">
        <v>0</v>
      </c>
      <c r="F26" s="48" t="str">
        <f t="shared" si="0"/>
        <v>%</v>
      </c>
    </row>
    <row r="27" spans="2:6" x14ac:dyDescent="0.25">
      <c r="B27" s="29" t="s">
        <v>22</v>
      </c>
      <c r="C27" s="35">
        <v>0</v>
      </c>
      <c r="D27" s="35">
        <v>1818794</v>
      </c>
      <c r="E27" s="35">
        <v>432724.07999999996</v>
      </c>
      <c r="F27" s="48">
        <f t="shared" si="0"/>
        <v>0.23791813696328443</v>
      </c>
    </row>
    <row r="28" spans="2:6" x14ac:dyDescent="0.25">
      <c r="B28" s="29" t="s">
        <v>23</v>
      </c>
      <c r="C28" s="35">
        <v>0</v>
      </c>
      <c r="D28" s="35">
        <v>113832</v>
      </c>
      <c r="E28" s="35">
        <v>61031.82</v>
      </c>
      <c r="F28" s="48">
        <f t="shared" si="0"/>
        <v>0.53615696816360958</v>
      </c>
    </row>
    <row r="29" spans="2:6" x14ac:dyDescent="0.25">
      <c r="B29" s="29" t="s">
        <v>25</v>
      </c>
      <c r="C29" s="35">
        <v>0</v>
      </c>
      <c r="D29" s="35">
        <v>89185</v>
      </c>
      <c r="E29" s="35">
        <v>0</v>
      </c>
      <c r="F29" s="48" t="str">
        <f t="shared" si="0"/>
        <v>%</v>
      </c>
    </row>
    <row r="30" spans="2:6" x14ac:dyDescent="0.25">
      <c r="B30" s="29" t="s">
        <v>26</v>
      </c>
      <c r="C30" s="35">
        <v>0</v>
      </c>
      <c r="D30" s="35">
        <v>156857</v>
      </c>
      <c r="E30" s="35">
        <v>8200</v>
      </c>
      <c r="F30" s="48">
        <f t="shared" si="0"/>
        <v>5.227691464199876E-2</v>
      </c>
    </row>
    <row r="31" spans="2:6" x14ac:dyDescent="0.25">
      <c r="B31" s="29" t="s">
        <v>27</v>
      </c>
      <c r="C31" s="35">
        <v>0</v>
      </c>
      <c r="D31" s="35">
        <v>0</v>
      </c>
      <c r="E31" s="35">
        <v>0</v>
      </c>
      <c r="F31" s="48" t="str">
        <f t="shared" si="0"/>
        <v>%</v>
      </c>
    </row>
    <row r="32" spans="2:6" x14ac:dyDescent="0.25">
      <c r="B32" s="29" t="s">
        <v>28</v>
      </c>
      <c r="C32" s="35">
        <v>0</v>
      </c>
      <c r="D32" s="35">
        <v>683091</v>
      </c>
      <c r="E32" s="35">
        <v>218365.38</v>
      </c>
      <c r="F32" s="48">
        <f t="shared" si="0"/>
        <v>0.31967245945269374</v>
      </c>
    </row>
    <row r="33" spans="2:6" x14ac:dyDescent="0.25">
      <c r="B33" s="32" t="s">
        <v>29</v>
      </c>
      <c r="C33" s="36">
        <v>0</v>
      </c>
      <c r="D33" s="36">
        <v>12974476</v>
      </c>
      <c r="E33" s="36">
        <v>3389214.6100000003</v>
      </c>
      <c r="F33" s="50">
        <f t="shared" si="0"/>
        <v>0.26122169481064211</v>
      </c>
    </row>
    <row r="34" spans="2:6" x14ac:dyDescent="0.25">
      <c r="B34" s="4" t="s">
        <v>8</v>
      </c>
      <c r="C34" s="38">
        <f>+C22+C20+C8+C6</f>
        <v>0</v>
      </c>
      <c r="D34" s="38">
        <f t="shared" ref="D34:E34" si="2">+D22+D20+D8+D6</f>
        <v>658813121</v>
      </c>
      <c r="E34" s="38">
        <f t="shared" si="2"/>
        <v>324193268.54000014</v>
      </c>
      <c r="F34" s="45">
        <f t="shared" si="0"/>
        <v>0.49208684254483775</v>
      </c>
    </row>
    <row r="35" spans="2:6" x14ac:dyDescent="0.25">
      <c r="B35" s="51" t="s">
        <v>35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2" t="s">
        <v>13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2019-01-02T22:40:51Z</dcterms:modified>
</cp:coreProperties>
</file>