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12_Diciembre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RDR!$B$2:$F$41</definedName>
    <definedName name="_xlnm.Print_Area" localSheetId="1">RO!$B$2:$F$78</definedName>
    <definedName name="_xlnm.Print_Area" localSheetId="3">ROCC!$B$2:$F$16</definedName>
    <definedName name="_xlnm.Print_Area" localSheetId="4">ROOC!$B$2:$F$10</definedName>
    <definedName name="_xlnm.Print_Area" localSheetId="0">'TODA FUENTE'!$B$2:$F$78</definedName>
  </definedNames>
  <calcPr calcId="152511"/>
</workbook>
</file>

<file path=xl/calcChain.xml><?xml version="1.0" encoding="utf-8"?>
<calcChain xmlns="http://schemas.openxmlformats.org/spreadsheetml/2006/main">
  <c r="F9" i="7" l="1"/>
  <c r="F7" i="7"/>
  <c r="F6" i="7"/>
  <c r="E6" i="5"/>
  <c r="F6" i="5" s="1"/>
  <c r="D6" i="5"/>
  <c r="C6" i="5"/>
  <c r="F14" i="8"/>
  <c r="F13" i="8"/>
  <c r="F12" i="8"/>
  <c r="F11" i="8"/>
  <c r="F10" i="8"/>
  <c r="F9" i="8"/>
  <c r="F27" i="3"/>
  <c r="F23" i="1"/>
  <c r="F22" i="1"/>
  <c r="E77" i="2"/>
  <c r="D77" i="2"/>
  <c r="C77" i="2"/>
  <c r="F61" i="2"/>
  <c r="E58" i="2"/>
  <c r="D58" i="2"/>
  <c r="C58" i="2"/>
  <c r="F63" i="2"/>
  <c r="F62" i="2"/>
  <c r="F60" i="2"/>
  <c r="F59" i="2"/>
  <c r="F58" i="2"/>
  <c r="F23" i="2"/>
  <c r="F22" i="2"/>
  <c r="E77" i="1"/>
  <c r="D77" i="1"/>
  <c r="C77" i="1"/>
  <c r="E58" i="1"/>
  <c r="D58" i="1"/>
  <c r="C58" i="1"/>
  <c r="F63" i="1"/>
  <c r="F62" i="1"/>
  <c r="F61" i="1"/>
  <c r="F60" i="1"/>
  <c r="F59" i="1"/>
  <c r="C26" i="1"/>
  <c r="D26" i="1"/>
  <c r="E26" i="1"/>
  <c r="C39" i="2"/>
  <c r="D39" i="2"/>
  <c r="E39" i="2"/>
  <c r="F58" i="1" l="1"/>
  <c r="F33" i="3"/>
  <c r="F32" i="3"/>
  <c r="F31" i="3"/>
  <c r="F53" i="2"/>
  <c r="F52" i="2"/>
  <c r="F51" i="2"/>
  <c r="C64" i="2"/>
  <c r="D64" i="2"/>
  <c r="E64" i="2"/>
  <c r="F53" i="1"/>
  <c r="F52" i="1"/>
  <c r="F51" i="1"/>
  <c r="C64" i="1"/>
  <c r="D64" i="1"/>
  <c r="E64" i="1"/>
  <c r="F36" i="3" l="1"/>
  <c r="F29" i="5" l="1"/>
  <c r="F24" i="2"/>
  <c r="F21" i="2"/>
  <c r="F20" i="2"/>
  <c r="F24" i="1"/>
  <c r="F21" i="1"/>
  <c r="C48" i="2" l="1"/>
  <c r="D48" i="2"/>
  <c r="E48" i="2"/>
  <c r="F35" i="3" l="1"/>
  <c r="F34" i="3"/>
  <c r="F30" i="3"/>
  <c r="F45" i="2"/>
  <c r="F44" i="2"/>
  <c r="F43" i="2"/>
  <c r="F42" i="2"/>
  <c r="F41" i="2"/>
  <c r="F44" i="1"/>
  <c r="F43" i="1"/>
  <c r="F42" i="1"/>
  <c r="F41" i="1"/>
  <c r="F40" i="1"/>
  <c r="C8" i="5" l="1"/>
  <c r="D8" i="5"/>
  <c r="E8" i="5"/>
  <c r="F28" i="5" l="1"/>
  <c r="F7" i="5"/>
  <c r="F38" i="3"/>
  <c r="F9" i="3"/>
  <c r="F8" i="3"/>
  <c r="C22" i="5" l="1"/>
  <c r="C32" i="5" s="1"/>
  <c r="D22" i="5"/>
  <c r="E22" i="5"/>
  <c r="E20" i="5" l="1"/>
  <c r="E32" i="5" s="1"/>
  <c r="D20" i="5"/>
  <c r="D32" i="5" s="1"/>
  <c r="F31" i="5"/>
  <c r="F30" i="5"/>
  <c r="F27" i="5"/>
  <c r="F18" i="5" l="1"/>
  <c r="F37" i="3" l="1"/>
  <c r="F8" i="8" l="1"/>
  <c r="F7" i="8"/>
  <c r="F39" i="3"/>
  <c r="C6" i="8"/>
  <c r="F26" i="5" l="1"/>
  <c r="F25" i="5"/>
  <c r="F24" i="5"/>
  <c r="F23" i="5"/>
  <c r="F21" i="5"/>
  <c r="F20" i="5"/>
  <c r="F19" i="5"/>
  <c r="F17" i="5"/>
  <c r="F16" i="5"/>
  <c r="F15" i="5"/>
  <c r="F14" i="5"/>
  <c r="F13" i="5"/>
  <c r="F12" i="5"/>
  <c r="F11" i="5"/>
  <c r="F10" i="5"/>
  <c r="F9" i="5"/>
  <c r="F15" i="8"/>
  <c r="F28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7" i="3"/>
  <c r="F76" i="2"/>
  <c r="F75" i="2"/>
  <c r="F74" i="2"/>
  <c r="F73" i="2"/>
  <c r="F72" i="2"/>
  <c r="F71" i="2"/>
  <c r="F70" i="2"/>
  <c r="F69" i="2"/>
  <c r="F68" i="2"/>
  <c r="F67" i="2"/>
  <c r="F66" i="2"/>
  <c r="F65" i="2"/>
  <c r="F57" i="2"/>
  <c r="F56" i="2"/>
  <c r="F55" i="2"/>
  <c r="F54" i="2"/>
  <c r="F50" i="2"/>
  <c r="F49" i="2"/>
  <c r="F47" i="2"/>
  <c r="F46" i="2"/>
  <c r="F40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18" i="2"/>
  <c r="F17" i="2"/>
  <c r="F16" i="2"/>
  <c r="F15" i="2"/>
  <c r="F14" i="2"/>
  <c r="F13" i="2"/>
  <c r="F12" i="2"/>
  <c r="F11" i="2"/>
  <c r="F10" i="2"/>
  <c r="F9" i="2"/>
  <c r="F8" i="2"/>
  <c r="F7" i="2"/>
  <c r="F76" i="1"/>
  <c r="F75" i="1"/>
  <c r="F74" i="1"/>
  <c r="F73" i="1"/>
  <c r="F72" i="1"/>
  <c r="F71" i="1"/>
  <c r="F70" i="1"/>
  <c r="F69" i="1"/>
  <c r="F68" i="1"/>
  <c r="F67" i="1"/>
  <c r="F66" i="1"/>
  <c r="F65" i="1"/>
  <c r="F57" i="1"/>
  <c r="F56" i="1"/>
  <c r="F55" i="1"/>
  <c r="F54" i="1"/>
  <c r="F50" i="1"/>
  <c r="F49" i="1"/>
  <c r="F46" i="1"/>
  <c r="F45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47" i="1"/>
  <c r="F64" i="1" l="1"/>
  <c r="F64" i="2"/>
  <c r="E6" i="3"/>
  <c r="D6" i="3"/>
  <c r="C6" i="3"/>
  <c r="E39" i="1"/>
  <c r="D39" i="1"/>
  <c r="C39" i="1"/>
  <c r="E6" i="8"/>
  <c r="D6" i="8"/>
  <c r="C25" i="3"/>
  <c r="D25" i="3"/>
  <c r="E25" i="3"/>
  <c r="C19" i="1"/>
  <c r="D19" i="1"/>
  <c r="E19" i="1"/>
  <c r="F25" i="3" l="1"/>
  <c r="F8" i="5"/>
  <c r="F39" i="1"/>
  <c r="F19" i="1"/>
  <c r="F6" i="8"/>
  <c r="F22" i="5"/>
  <c r="F32" i="5"/>
  <c r="F6" i="3"/>
  <c r="F39" i="2"/>
  <c r="E10" i="3"/>
  <c r="D10" i="3"/>
  <c r="C10" i="3"/>
  <c r="F10" i="3" l="1"/>
  <c r="E6" i="7"/>
  <c r="E9" i="7" s="1"/>
  <c r="D6" i="7"/>
  <c r="C6" i="7"/>
  <c r="F8" i="7"/>
  <c r="D9" i="7"/>
  <c r="C9" i="7"/>
  <c r="E6" i="4" l="1"/>
  <c r="E9" i="4" s="1"/>
  <c r="D6" i="4"/>
  <c r="D9" i="4" s="1"/>
  <c r="C6" i="4"/>
  <c r="C9" i="4" s="1"/>
  <c r="E29" i="3"/>
  <c r="D29" i="3"/>
  <c r="C29" i="3"/>
  <c r="C40" i="3" s="1"/>
  <c r="E12" i="3"/>
  <c r="D12" i="3"/>
  <c r="C12" i="3"/>
  <c r="E26" i="2"/>
  <c r="D26" i="2"/>
  <c r="C26" i="2"/>
  <c r="E19" i="2"/>
  <c r="D19" i="2"/>
  <c r="C19" i="2"/>
  <c r="E6" i="2"/>
  <c r="D6" i="2"/>
  <c r="C6" i="2"/>
  <c r="E48" i="1"/>
  <c r="D48" i="1"/>
  <c r="C48" i="1"/>
  <c r="E6" i="1"/>
  <c r="D6" i="1"/>
  <c r="C6" i="1"/>
  <c r="D40" i="3" l="1"/>
  <c r="E40" i="3"/>
  <c r="F26" i="2"/>
  <c r="F19" i="2"/>
  <c r="F12" i="3"/>
  <c r="F26" i="1"/>
  <c r="F29" i="3"/>
  <c r="F48" i="2"/>
  <c r="F48" i="1"/>
  <c r="F6" i="2"/>
  <c r="F6" i="1"/>
  <c r="F9" i="4"/>
  <c r="F8" i="4"/>
  <c r="F7" i="4"/>
  <c r="F6" i="4"/>
  <c r="F40" i="3" l="1"/>
  <c r="F77" i="2"/>
  <c r="F77" i="1"/>
</calcChain>
</file>

<file path=xl/sharedStrings.xml><?xml version="1.0" encoding="utf-8"?>
<sst xmlns="http://schemas.openxmlformats.org/spreadsheetml/2006/main" count="271" uniqueCount="56">
  <si>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</si>
  <si>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</si>
  <si>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</si>
  <si>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</si>
  <si>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</si>
  <si>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</si>
  <si>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</si>
  <si>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</si>
  <si>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</si>
  <si>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</si>
  <si>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</si>
  <si>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</si>
  <si>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</si>
  <si>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</si>
  <si>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5  OTROS GASTOS</t>
  </si>
  <si>
    <t>1  PERSONAL Y OBLIGACIONES SOCIALES</t>
  </si>
  <si>
    <t>9002  ASIGNACIONES PRESUPUESTARIAS QUE NO RESULTAN EN PRODUCTOS</t>
  </si>
  <si>
    <t>EJECUCION DE LOS PROGRAMAS PRESUPUESTALES AL MES DE NOVIEMBRE DEL AÑO FISCAL 2018 DEL PLIEGO 011 MINSA - TODA FUENTE</t>
  </si>
  <si>
    <t>EJECUCION DE LOS PROGRAMAS PRESUPUESTALES AL MES DE NOVIEMBRE DEL AÑO FISCAL 2018 DEL PLIEGO 011 MINSA - RECURSOS ORDINARIOS</t>
  </si>
  <si>
    <t>EJECUCION DE LOS PROGRAMAS PRESUPUESTALES AL MES DE NOVIEMBRE DEL AÑO FISCAL 2018 DEL PLIEGO 011 MINSA - RECURSOS DIRECTAMENTE RECAUDADOS</t>
  </si>
  <si>
    <t>EJECUCION DE LOS PROGRAMAS PRESUPUESTALES AL MES DE NOVIEMBRE DEL AÑO FISCAL 2018 DEL PLIEGO 011 MINSA - ROOC</t>
  </si>
  <si>
    <t>EJECUCION DE LOS PROGRAMAS PRESUPUESTALES AL MES DE NOVIEMBRE DEL AÑO FISCAL 2018 DEL PLIEGO 011 MINSA - DYT</t>
  </si>
  <si>
    <t>DEVENGADO
AL 30.12.18</t>
  </si>
  <si>
    <t>Fuente: SIAF, Consulta Amigable y Base de Datos al 31 de Diciembre del 2018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</si>
  <si>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</si>
  <si>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</si>
  <si>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</si>
  <si>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</si>
  <si>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</si>
  <si>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</si>
  <si>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</si>
  <si>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0104: REDUCCION DE LA MORTALIDAD POR EMERGENCIAS Y URGENCIAS MEDICAS</t>
  </si>
  <si>
    <t>0129: PREVENCION Y MANEJO DE CONDICIONES SECUNDARIAS DE SALUD EN PERSONAS CON DISCAPACIDAD</t>
  </si>
  <si>
    <t>0131: CONTROL Y PREVENCION EN SALUD MENTAL</t>
  </si>
  <si>
    <t>9001: ACCIONES CENTRALES</t>
  </si>
  <si>
    <t>9002: ASIGNACIONES PRESUPUESTARIAS QUE NO RESULTAN EN PRODUCTOS</t>
  </si>
  <si>
    <t xml:space="preserve">6-24: DONACIONES Y TRANSFERENCIAS 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</si>
  <si>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</si>
  <si>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</si>
  <si>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</si>
  <si>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</si>
  <si>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</si>
  <si>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</si>
  <si>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6-24: DONACIONES Y TRANSFERENCIAS</t>
  </si>
  <si>
    <t>001-117: ADMINISTRACION CENTRAL - MINSA</t>
  </si>
  <si>
    <t>007-123: INSTITUTO NACIONAL DE CIENCIAS NEUROLOGICAS</t>
  </si>
  <si>
    <t>027-143: HOSPITAL NACIONAL ARZOBISPO LOAYZA</t>
  </si>
  <si>
    <t>028-144: HOSPITAL NACIONAL DOS DE MAYO</t>
  </si>
  <si>
    <t>030-146: HOSPITAL DE EMERGENCIAS CASIMIRO ULLOA</t>
  </si>
  <si>
    <t>033-149: HOSPITAL NACIONAL DOCENTE MADRE NIÑO - SAN BARTOLOME</t>
  </si>
  <si>
    <t>125-1655: PROGRAMA NACIONAL DE INVERSIONES EN SALUD</t>
  </si>
  <si>
    <t>143-1683: DIRECCION DE REDES INTEGRADAS DE SALUD LIMA CENTRO</t>
  </si>
  <si>
    <t>144-1684: DIRECCION DE REDES INTEGRADAS DE SALUD LIMA NORTE</t>
  </si>
  <si>
    <t xml:space="preserve">23: BIENES Y SERVICIOS </t>
  </si>
  <si>
    <t>EJECUCION DE LOS PROGRAMAS PRESUPUESTALES AL MES DE ENERO DEL AÑO FISCAL 2018 DEL PLIEGO 011 MINSA - TODA FUENTE</t>
  </si>
  <si>
    <t>DEVENGADO
AL 31.12.18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</si>
</sst>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8" xfId="3" applyNumberFormat="1" applyBorder="1" applyAlignment="1">
      <alignment horizontal="left" vertical="center" indent="3"/>
    </xf>
    <xf numFmtId="164" fontId="4" fillId="0" borderId="8" xfId="3" applyNumberFormat="1" applyBorder="1" applyAlignment="1">
      <alignment vertical="center"/>
    </xf>
    <xf numFmtId="165" fontId="0" fillId="0" borderId="8" xfId="1" applyNumberFormat="1" applyFont="1" applyBorder="1" applyAlignment="1">
      <alignment horizontal="right"/>
    </xf>
    <xf numFmtId="3" fontId="3" fillId="2" borderId="1" xfId="2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showGridLines="0" tabSelected="1" zoomScale="145" zoomScaleNormal="145" workbookViewId="0">
      <selection activeCell="B5" sqref="B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0" t="s">
        <v>17</v>
      </c>
      <c r="C2" s="50"/>
      <c r="D2" s="50"/>
      <c r="E2" s="50"/>
      <c r="F2" s="50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22</v>
      </c>
      <c r="F5" s="10" t="s">
        <v>10</v>
      </c>
    </row>
    <row r="6" spans="2:6" x14ac:dyDescent="0.25">
      <c r="B6" s="2" t="s">
        <v>42</v>
      </c>
      <c r="C6" s="31">
        <f>SUM(C7:C18)</f>
        <v>3102916873</v>
      </c>
      <c r="D6" s="31">
        <f>SUM(D7:D18)</f>
        <v>2353717981</v>
      </c>
      <c r="E6" s="31">
        <f>SUM(E7:E18)</f>
        <v>2348893051</v>
      </c>
      <c r="F6" s="40">
        <f t="shared" ref="F6:F77" si="0">IF(E6=0,"%",E6/D6)</f>
        <v>0.99795008151403508</v>
      </c>
    </row>
    <row r="7" spans="2:6" x14ac:dyDescent="0.25">
      <c r="B7" s="18" t="s">
        <v>24</v>
      </c>
      <c r="C7" s="37">
        <v>108689727</v>
      </c>
      <c r="D7" s="37">
        <v>163871815</v>
      </c>
      <c r="E7" s="37">
        <v>163699755</v>
      </c>
      <c r="F7" s="41">
        <f t="shared" si="0"/>
        <v>0.99895003298767393</v>
      </c>
    </row>
    <row r="8" spans="2:6" x14ac:dyDescent="0.25">
      <c r="B8" s="19" t="s">
        <v>25</v>
      </c>
      <c r="C8" s="38">
        <v>205986134</v>
      </c>
      <c r="D8" s="38">
        <v>257349348</v>
      </c>
      <c r="E8" s="38">
        <v>256943428</v>
      </c>
      <c r="F8" s="25">
        <f t="shared" si="0"/>
        <v>0.99842268883463425</v>
      </c>
    </row>
    <row r="9" spans="2:6" x14ac:dyDescent="0.25">
      <c r="B9" s="19" t="s">
        <v>26</v>
      </c>
      <c r="C9" s="38">
        <v>53025968</v>
      </c>
      <c r="D9" s="38">
        <v>90346403</v>
      </c>
      <c r="E9" s="38">
        <v>90265098</v>
      </c>
      <c r="F9" s="25">
        <f t="shared" si="0"/>
        <v>0.99910007485300767</v>
      </c>
    </row>
    <row r="10" spans="2:6" x14ac:dyDescent="0.25">
      <c r="B10" s="19" t="s">
        <v>27</v>
      </c>
      <c r="C10" s="38">
        <v>14634106</v>
      </c>
      <c r="D10" s="38">
        <v>33632696</v>
      </c>
      <c r="E10" s="38">
        <v>33619803</v>
      </c>
      <c r="F10" s="25">
        <f t="shared" si="0"/>
        <v>0.99961665279524425</v>
      </c>
    </row>
    <row r="11" spans="2:6" x14ac:dyDescent="0.25">
      <c r="B11" s="19" t="s">
        <v>28</v>
      </c>
      <c r="C11" s="38">
        <v>39213384</v>
      </c>
      <c r="D11" s="38">
        <v>86124729</v>
      </c>
      <c r="E11" s="38">
        <v>86009837</v>
      </c>
      <c r="F11" s="25">
        <f t="shared" si="0"/>
        <v>0.99866598128860296</v>
      </c>
    </row>
    <row r="12" spans="2:6" x14ac:dyDescent="0.25">
      <c r="B12" s="19" t="s">
        <v>29</v>
      </c>
      <c r="C12" s="38">
        <v>25187966</v>
      </c>
      <c r="D12" s="38">
        <v>45896203</v>
      </c>
      <c r="E12" s="38">
        <v>45845872</v>
      </c>
      <c r="F12" s="25">
        <f t="shared" si="0"/>
        <v>0.99890337333569834</v>
      </c>
    </row>
    <row r="13" spans="2:6" x14ac:dyDescent="0.25">
      <c r="B13" s="19" t="s">
        <v>30</v>
      </c>
      <c r="C13" s="38">
        <v>2776134</v>
      </c>
      <c r="D13" s="38">
        <v>5851366</v>
      </c>
      <c r="E13" s="38">
        <v>5843712</v>
      </c>
      <c r="F13" s="25">
        <f t="shared" si="0"/>
        <v>0.9986919293717057</v>
      </c>
    </row>
    <row r="14" spans="2:6" x14ac:dyDescent="0.25">
      <c r="B14" s="19" t="s">
        <v>31</v>
      </c>
      <c r="C14" s="38">
        <v>147916477</v>
      </c>
      <c r="D14" s="38">
        <v>168068525</v>
      </c>
      <c r="E14" s="38">
        <v>167899236</v>
      </c>
      <c r="F14" s="25">
        <f t="shared" si="0"/>
        <v>0.99899273822983814</v>
      </c>
    </row>
    <row r="15" spans="2:6" x14ac:dyDescent="0.25">
      <c r="B15" s="19" t="s">
        <v>32</v>
      </c>
      <c r="C15" s="38">
        <v>21388099</v>
      </c>
      <c r="D15" s="38">
        <v>25374246</v>
      </c>
      <c r="E15" s="38">
        <v>25353125</v>
      </c>
      <c r="F15" s="25">
        <f t="shared" si="0"/>
        <v>0.99916762058663733</v>
      </c>
    </row>
    <row r="16" spans="2:6" x14ac:dyDescent="0.25">
      <c r="B16" s="19" t="s">
        <v>33</v>
      </c>
      <c r="C16" s="38">
        <v>17259058</v>
      </c>
      <c r="D16" s="38">
        <v>28554034</v>
      </c>
      <c r="E16" s="38">
        <v>28498391</v>
      </c>
      <c r="F16" s="25">
        <f t="shared" si="0"/>
        <v>0.99805130861719926</v>
      </c>
    </row>
    <row r="17" spans="2:6" x14ac:dyDescent="0.25">
      <c r="B17" s="19" t="s">
        <v>34</v>
      </c>
      <c r="C17" s="38">
        <v>1681576870</v>
      </c>
      <c r="D17" s="38">
        <v>789597649</v>
      </c>
      <c r="E17" s="38">
        <v>787861418</v>
      </c>
      <c r="F17" s="25">
        <f t="shared" si="0"/>
        <v>0.99780111933945237</v>
      </c>
    </row>
    <row r="18" spans="2:6" x14ac:dyDescent="0.25">
      <c r="B18" s="19" t="s">
        <v>35</v>
      </c>
      <c r="C18" s="38">
        <v>785262950</v>
      </c>
      <c r="D18" s="38">
        <v>659050967</v>
      </c>
      <c r="E18" s="38">
        <v>657053376</v>
      </c>
      <c r="F18" s="25">
        <f t="shared" si="0"/>
        <v>0.99696898859113581</v>
      </c>
    </row>
    <row r="19" spans="2:6" x14ac:dyDescent="0.25">
      <c r="B19" s="2" t="s">
        <v>41</v>
      </c>
      <c r="C19" s="31">
        <f>SUM(C20:C25)</f>
        <v>182001837</v>
      </c>
      <c r="D19" s="31">
        <f>SUM(D20:D25)</f>
        <v>186061576</v>
      </c>
      <c r="E19" s="31">
        <f>SUM(E20:E25)</f>
        <v>184553570</v>
      </c>
      <c r="F19" s="40">
        <f t="shared" si="0"/>
        <v>0.99189512400991375</v>
      </c>
    </row>
    <row r="20" spans="2:6" x14ac:dyDescent="0.25">
      <c r="B20" s="19" t="s">
        <v>24</v>
      </c>
      <c r="C20" s="38">
        <v>0</v>
      </c>
      <c r="D20" s="38">
        <v>3414</v>
      </c>
      <c r="E20" s="38">
        <v>3414</v>
      </c>
      <c r="F20" s="25">
        <f t="shared" si="0"/>
        <v>1</v>
      </c>
    </row>
    <row r="21" spans="2:6" x14ac:dyDescent="0.25">
      <c r="B21" s="19" t="s">
        <v>25</v>
      </c>
      <c r="C21" s="38">
        <v>0</v>
      </c>
      <c r="D21" s="38">
        <v>15000</v>
      </c>
      <c r="E21" s="38">
        <v>15000</v>
      </c>
      <c r="F21" s="25">
        <f t="shared" si="0"/>
        <v>1</v>
      </c>
    </row>
    <row r="22" spans="2:6" x14ac:dyDescent="0.25">
      <c r="B22" s="19" t="s">
        <v>28</v>
      </c>
      <c r="C22" s="38">
        <v>0</v>
      </c>
      <c r="D22" s="38">
        <v>12000</v>
      </c>
      <c r="E22" s="38">
        <v>12000</v>
      </c>
      <c r="F22" s="25">
        <f t="shared" si="0"/>
        <v>1</v>
      </c>
    </row>
    <row r="23" spans="2:6" x14ac:dyDescent="0.25">
      <c r="B23" s="19" t="s">
        <v>31</v>
      </c>
      <c r="C23" s="38">
        <v>0</v>
      </c>
      <c r="D23" s="38">
        <v>9000</v>
      </c>
      <c r="E23" s="38">
        <v>9000</v>
      </c>
      <c r="F23" s="25">
        <f t="shared" si="0"/>
        <v>1</v>
      </c>
    </row>
    <row r="24" spans="2:6" x14ac:dyDescent="0.25">
      <c r="B24" s="19" t="s">
        <v>34</v>
      </c>
      <c r="C24" s="38">
        <v>6547549</v>
      </c>
      <c r="D24" s="38">
        <v>3196083</v>
      </c>
      <c r="E24" s="38">
        <v>3117252</v>
      </c>
      <c r="F24" s="25">
        <f t="shared" si="0"/>
        <v>0.97533512114672871</v>
      </c>
    </row>
    <row r="25" spans="2:6" x14ac:dyDescent="0.25">
      <c r="B25" s="19" t="s">
        <v>35</v>
      </c>
      <c r="C25" s="38">
        <v>175454288</v>
      </c>
      <c r="D25" s="38">
        <v>182826079</v>
      </c>
      <c r="E25" s="38">
        <v>181396904</v>
      </c>
      <c r="F25" s="25">
        <f t="shared" si="0"/>
        <v>0.99218287124125215</v>
      </c>
    </row>
    <row r="26" spans="2:6" x14ac:dyDescent="0.25">
      <c r="B26" s="2" t="s">
        <v>40</v>
      </c>
      <c r="C26" s="31">
        <f>SUM(C27:C38)</f>
        <v>2875913383</v>
      </c>
      <c r="D26" s="31">
        <f t="shared" ref="D26:E26" si="1">SUM(D27:D38)</f>
        <v>2522966307</v>
      </c>
      <c r="E26" s="31">
        <f t="shared" si="1"/>
        <v>2340000122</v>
      </c>
      <c r="F26" s="40">
        <f t="shared" si="0"/>
        <v>0.92747973506726655</v>
      </c>
    </row>
    <row r="27" spans="2:6" x14ac:dyDescent="0.25">
      <c r="B27" s="18" t="s">
        <v>24</v>
      </c>
      <c r="C27" s="37">
        <v>352853896</v>
      </c>
      <c r="D27" s="37">
        <v>185507585</v>
      </c>
      <c r="E27" s="37">
        <v>174754600</v>
      </c>
      <c r="F27" s="41">
        <f t="shared" si="0"/>
        <v>0.94203479604351492</v>
      </c>
    </row>
    <row r="28" spans="2:6" x14ac:dyDescent="0.25">
      <c r="B28" s="19" t="s">
        <v>25</v>
      </c>
      <c r="C28" s="38">
        <v>146247690</v>
      </c>
      <c r="D28" s="38">
        <v>201235010</v>
      </c>
      <c r="E28" s="38">
        <v>185068914</v>
      </c>
      <c r="F28" s="25">
        <f t="shared" si="0"/>
        <v>0.91966558900461703</v>
      </c>
    </row>
    <row r="29" spans="2:6" x14ac:dyDescent="0.25">
      <c r="B29" s="19" t="s">
        <v>26</v>
      </c>
      <c r="C29" s="38">
        <v>189892272</v>
      </c>
      <c r="D29" s="38">
        <v>162924764</v>
      </c>
      <c r="E29" s="38">
        <v>157875298</v>
      </c>
      <c r="F29" s="25">
        <f t="shared" si="0"/>
        <v>0.96900737569888395</v>
      </c>
    </row>
    <row r="30" spans="2:6" x14ac:dyDescent="0.25">
      <c r="B30" s="19" t="s">
        <v>27</v>
      </c>
      <c r="C30" s="38">
        <v>116217133</v>
      </c>
      <c r="D30" s="38">
        <v>38510284</v>
      </c>
      <c r="E30" s="38">
        <v>34293323</v>
      </c>
      <c r="F30" s="25">
        <f t="shared" si="0"/>
        <v>0.89049779534214812</v>
      </c>
    </row>
    <row r="31" spans="2:6" x14ac:dyDescent="0.25">
      <c r="B31" s="19" t="s">
        <v>28</v>
      </c>
      <c r="C31" s="38">
        <v>64404327</v>
      </c>
      <c r="D31" s="38">
        <v>49637595</v>
      </c>
      <c r="E31" s="38">
        <v>45610255</v>
      </c>
      <c r="F31" s="25">
        <f t="shared" si="0"/>
        <v>0.91886512632209516</v>
      </c>
    </row>
    <row r="32" spans="2:6" x14ac:dyDescent="0.25">
      <c r="B32" s="19" t="s">
        <v>29</v>
      </c>
      <c r="C32" s="38">
        <v>187337786</v>
      </c>
      <c r="D32" s="38">
        <v>88943911</v>
      </c>
      <c r="E32" s="38">
        <v>80972499</v>
      </c>
      <c r="F32" s="25">
        <f t="shared" si="0"/>
        <v>0.91037709146835244</v>
      </c>
    </row>
    <row r="33" spans="2:6" x14ac:dyDescent="0.25">
      <c r="B33" s="19" t="s">
        <v>30</v>
      </c>
      <c r="C33" s="38">
        <v>26199814</v>
      </c>
      <c r="D33" s="38">
        <v>27270933</v>
      </c>
      <c r="E33" s="38">
        <v>25827059</v>
      </c>
      <c r="F33" s="25">
        <f t="shared" si="0"/>
        <v>0.94705447004691767</v>
      </c>
    </row>
    <row r="34" spans="2:6" x14ac:dyDescent="0.25">
      <c r="B34" s="19" t="s">
        <v>31</v>
      </c>
      <c r="C34" s="38">
        <v>55981349</v>
      </c>
      <c r="D34" s="38">
        <v>71073328</v>
      </c>
      <c r="E34" s="38">
        <v>69072632</v>
      </c>
      <c r="F34" s="25">
        <f t="shared" si="0"/>
        <v>0.97185025583718265</v>
      </c>
    </row>
    <row r="35" spans="2:6" x14ac:dyDescent="0.25">
      <c r="B35" s="19" t="s">
        <v>32</v>
      </c>
      <c r="C35" s="38">
        <v>16583309</v>
      </c>
      <c r="D35" s="38">
        <v>19059348</v>
      </c>
      <c r="E35" s="38">
        <v>18641123</v>
      </c>
      <c r="F35" s="25">
        <f t="shared" si="0"/>
        <v>0.97805669952613283</v>
      </c>
    </row>
    <row r="36" spans="2:6" x14ac:dyDescent="0.25">
      <c r="B36" s="19" t="s">
        <v>33</v>
      </c>
      <c r="C36" s="38">
        <v>59369521</v>
      </c>
      <c r="D36" s="38">
        <v>38760190</v>
      </c>
      <c r="E36" s="38">
        <v>34845534</v>
      </c>
      <c r="F36" s="25">
        <f t="shared" si="0"/>
        <v>0.89900317826099407</v>
      </c>
    </row>
    <row r="37" spans="2:6" x14ac:dyDescent="0.25">
      <c r="B37" s="19" t="s">
        <v>34</v>
      </c>
      <c r="C37" s="38">
        <v>420787740</v>
      </c>
      <c r="D37" s="38">
        <v>488936304</v>
      </c>
      <c r="E37" s="38">
        <v>463386053</v>
      </c>
      <c r="F37" s="25">
        <f t="shared" si="0"/>
        <v>0.94774319110490923</v>
      </c>
    </row>
    <row r="38" spans="2:6" x14ac:dyDescent="0.25">
      <c r="B38" s="20" t="s">
        <v>35</v>
      </c>
      <c r="C38" s="39">
        <v>1240038546</v>
      </c>
      <c r="D38" s="39">
        <v>1151107055</v>
      </c>
      <c r="E38" s="39">
        <v>1049652832</v>
      </c>
      <c r="F38" s="42">
        <f t="shared" si="0"/>
        <v>0.91186378142734947</v>
      </c>
    </row>
    <row r="39" spans="2:6" x14ac:dyDescent="0.25">
      <c r="B39" s="2" t="s">
        <v>39</v>
      </c>
      <c r="C39" s="31">
        <f>SUM(C40:C47)</f>
        <v>5000000</v>
      </c>
      <c r="D39" s="31">
        <f>SUM(D40:D47)</f>
        <v>594285717</v>
      </c>
      <c r="E39" s="31">
        <f>SUM(E40:E47)</f>
        <v>591891070</v>
      </c>
      <c r="F39" s="40">
        <f t="shared" si="0"/>
        <v>0.99597054593186529</v>
      </c>
    </row>
    <row r="40" spans="2:6" x14ac:dyDescent="0.25">
      <c r="B40" s="19" t="s">
        <v>24</v>
      </c>
      <c r="C40" s="38">
        <v>0</v>
      </c>
      <c r="D40" s="38">
        <v>324614298</v>
      </c>
      <c r="E40" s="38">
        <v>324248715</v>
      </c>
      <c r="F40" s="25">
        <f t="shared" si="0"/>
        <v>0.99887379267563869</v>
      </c>
    </row>
    <row r="41" spans="2:6" x14ac:dyDescent="0.25">
      <c r="B41" s="19" t="s">
        <v>25</v>
      </c>
      <c r="C41" s="38">
        <v>0</v>
      </c>
      <c r="D41" s="38">
        <v>31395131</v>
      </c>
      <c r="E41" s="38">
        <v>30987244</v>
      </c>
      <c r="F41" s="25">
        <f t="shared" si="0"/>
        <v>0.98700795355814885</v>
      </c>
    </row>
    <row r="42" spans="2:6" x14ac:dyDescent="0.25">
      <c r="B42" s="19" t="s">
        <v>26</v>
      </c>
      <c r="C42" s="38">
        <v>0</v>
      </c>
      <c r="D42" s="38">
        <v>60744576</v>
      </c>
      <c r="E42" s="38">
        <v>60150126</v>
      </c>
      <c r="F42" s="25">
        <f t="shared" si="0"/>
        <v>0.99021394107681315</v>
      </c>
    </row>
    <row r="43" spans="2:6" x14ac:dyDescent="0.25">
      <c r="B43" s="19" t="s">
        <v>27</v>
      </c>
      <c r="C43" s="38">
        <v>0</v>
      </c>
      <c r="D43" s="38">
        <v>20161476</v>
      </c>
      <c r="E43" s="38">
        <v>19191513</v>
      </c>
      <c r="F43" s="25">
        <f t="shared" si="0"/>
        <v>0.95189027827129324</v>
      </c>
    </row>
    <row r="44" spans="2:6" x14ac:dyDescent="0.25">
      <c r="B44" s="19" t="s">
        <v>28</v>
      </c>
      <c r="C44" s="38">
        <v>0</v>
      </c>
      <c r="D44" s="38">
        <v>15278303</v>
      </c>
      <c r="E44" s="38">
        <v>15252271</v>
      </c>
      <c r="F44" s="25">
        <f t="shared" si="0"/>
        <v>0.99829614584813509</v>
      </c>
    </row>
    <row r="45" spans="2:6" x14ac:dyDescent="0.25">
      <c r="B45" s="19" t="s">
        <v>29</v>
      </c>
      <c r="C45" s="38">
        <v>0</v>
      </c>
      <c r="D45" s="38">
        <v>22898126</v>
      </c>
      <c r="E45" s="38">
        <v>22867394</v>
      </c>
      <c r="F45" s="25">
        <f t="shared" si="0"/>
        <v>0.99865788143536283</v>
      </c>
    </row>
    <row r="46" spans="2:6" x14ac:dyDescent="0.25">
      <c r="B46" s="19" t="s">
        <v>34</v>
      </c>
      <c r="C46" s="38">
        <v>5000000</v>
      </c>
      <c r="D46" s="38">
        <v>23823121</v>
      </c>
      <c r="E46" s="38">
        <v>23823121</v>
      </c>
      <c r="F46" s="25">
        <f t="shared" si="0"/>
        <v>1</v>
      </c>
    </row>
    <row r="47" spans="2:6" x14ac:dyDescent="0.25">
      <c r="B47" s="19" t="s">
        <v>35</v>
      </c>
      <c r="C47" s="38">
        <v>0</v>
      </c>
      <c r="D47" s="38">
        <v>95370686</v>
      </c>
      <c r="E47" s="38">
        <v>95370686</v>
      </c>
      <c r="F47" s="25">
        <f t="shared" ref="F47" si="2">IF(E47=0,"%",E47/D47)</f>
        <v>1</v>
      </c>
    </row>
    <row r="48" spans="2:6" x14ac:dyDescent="0.25">
      <c r="B48" s="2" t="s">
        <v>38</v>
      </c>
      <c r="C48" s="31">
        <f>+SUM(C49:C57)</f>
        <v>57797807</v>
      </c>
      <c r="D48" s="31">
        <f t="shared" ref="D48:E48" si="3">+SUM(D49:D57)</f>
        <v>105634767</v>
      </c>
      <c r="E48" s="31">
        <f t="shared" si="3"/>
        <v>102904671</v>
      </c>
      <c r="F48" s="40">
        <f t="shared" si="0"/>
        <v>0.97415532709983632</v>
      </c>
    </row>
    <row r="49" spans="2:6" x14ac:dyDescent="0.25">
      <c r="B49" s="18" t="s">
        <v>24</v>
      </c>
      <c r="C49" s="37">
        <v>15836813</v>
      </c>
      <c r="D49" s="37">
        <v>39757309</v>
      </c>
      <c r="E49" s="37">
        <v>39580439</v>
      </c>
      <c r="F49" s="41">
        <f t="shared" si="0"/>
        <v>0.9955512582604622</v>
      </c>
    </row>
    <row r="50" spans="2:6" x14ac:dyDescent="0.25">
      <c r="B50" s="19" t="s">
        <v>25</v>
      </c>
      <c r="C50" s="38">
        <v>115000</v>
      </c>
      <c r="D50" s="38">
        <v>7430638</v>
      </c>
      <c r="E50" s="38">
        <v>7141051</v>
      </c>
      <c r="F50" s="25">
        <f t="shared" si="0"/>
        <v>0.96102797633258408</v>
      </c>
    </row>
    <row r="51" spans="2:6" x14ac:dyDescent="0.25">
      <c r="B51" s="19" t="s">
        <v>26</v>
      </c>
      <c r="C51" s="38">
        <v>0</v>
      </c>
      <c r="D51" s="38">
        <v>2046122</v>
      </c>
      <c r="E51" s="38">
        <v>1910175</v>
      </c>
      <c r="F51" s="25">
        <f t="shared" si="0"/>
        <v>0.9335587027557497</v>
      </c>
    </row>
    <row r="52" spans="2:6" x14ac:dyDescent="0.25">
      <c r="B52" s="19" t="s">
        <v>27</v>
      </c>
      <c r="C52" s="38">
        <v>0</v>
      </c>
      <c r="D52" s="38">
        <v>2086995</v>
      </c>
      <c r="E52" s="38">
        <v>2086953</v>
      </c>
      <c r="F52" s="25">
        <f t="shared" si="0"/>
        <v>0.99997987537104782</v>
      </c>
    </row>
    <row r="53" spans="2:6" x14ac:dyDescent="0.25">
      <c r="B53" s="19" t="s">
        <v>29</v>
      </c>
      <c r="C53" s="38">
        <v>0</v>
      </c>
      <c r="D53" s="38">
        <v>1932278</v>
      </c>
      <c r="E53" s="38">
        <v>1932278</v>
      </c>
      <c r="F53" s="25">
        <f t="shared" si="0"/>
        <v>1</v>
      </c>
    </row>
    <row r="54" spans="2:6" x14ac:dyDescent="0.25">
      <c r="B54" s="19" t="s">
        <v>31</v>
      </c>
      <c r="C54" s="38">
        <v>0</v>
      </c>
      <c r="D54" s="38">
        <v>19603</v>
      </c>
      <c r="E54" s="38">
        <v>10698</v>
      </c>
      <c r="F54" s="25">
        <f t="shared" si="0"/>
        <v>0.5457327960006122</v>
      </c>
    </row>
    <row r="55" spans="2:6" x14ac:dyDescent="0.25">
      <c r="B55" s="19" t="s">
        <v>33</v>
      </c>
      <c r="C55" s="38">
        <v>0</v>
      </c>
      <c r="D55" s="38">
        <v>380730</v>
      </c>
      <c r="E55" s="38">
        <v>380730</v>
      </c>
      <c r="F55" s="25">
        <f t="shared" si="0"/>
        <v>1</v>
      </c>
    </row>
    <row r="56" spans="2:6" x14ac:dyDescent="0.25">
      <c r="B56" s="19" t="s">
        <v>34</v>
      </c>
      <c r="C56" s="38">
        <v>31919685</v>
      </c>
      <c r="D56" s="38">
        <v>23794230</v>
      </c>
      <c r="E56" s="38">
        <v>21864058</v>
      </c>
      <c r="F56" s="25">
        <f t="shared" si="0"/>
        <v>0.91888066980944538</v>
      </c>
    </row>
    <row r="57" spans="2:6" x14ac:dyDescent="0.25">
      <c r="B57" s="19" t="s">
        <v>35</v>
      </c>
      <c r="C57" s="38">
        <v>9926309</v>
      </c>
      <c r="D57" s="38">
        <v>28186862</v>
      </c>
      <c r="E57" s="38">
        <v>27998289</v>
      </c>
      <c r="F57" s="25">
        <f t="shared" si="0"/>
        <v>0.9933098973557255</v>
      </c>
    </row>
    <row r="58" spans="2:6" x14ac:dyDescent="0.25">
      <c r="B58" s="2" t="s">
        <v>36</v>
      </c>
      <c r="C58" s="31">
        <f>SUM(C59:C63)</f>
        <v>663364185</v>
      </c>
      <c r="D58" s="31">
        <f t="shared" ref="D58:E58" si="4">SUM(D59:D63)</f>
        <v>1646360</v>
      </c>
      <c r="E58" s="31">
        <f t="shared" si="4"/>
        <v>1646360</v>
      </c>
      <c r="F58" s="40">
        <f t="shared" si="0"/>
        <v>1</v>
      </c>
    </row>
    <row r="59" spans="2:6" x14ac:dyDescent="0.25">
      <c r="B59" s="19" t="s">
        <v>27</v>
      </c>
      <c r="C59" s="38">
        <v>11471763</v>
      </c>
      <c r="D59" s="38">
        <v>0</v>
      </c>
      <c r="E59" s="38">
        <v>0</v>
      </c>
      <c r="F59" s="25" t="str">
        <f t="shared" si="0"/>
        <v>%</v>
      </c>
    </row>
    <row r="60" spans="2:6" x14ac:dyDescent="0.25">
      <c r="B60" s="19" t="s">
        <v>28</v>
      </c>
      <c r="C60" s="38">
        <v>15000000</v>
      </c>
      <c r="D60" s="38">
        <v>0</v>
      </c>
      <c r="E60" s="38">
        <v>0</v>
      </c>
      <c r="F60" s="25" t="str">
        <f t="shared" si="0"/>
        <v>%</v>
      </c>
    </row>
    <row r="61" spans="2:6" x14ac:dyDescent="0.25">
      <c r="B61" s="19" t="s">
        <v>29</v>
      </c>
      <c r="C61" s="38">
        <v>25000000</v>
      </c>
      <c r="D61" s="38">
        <v>0</v>
      </c>
      <c r="E61" s="38">
        <v>0</v>
      </c>
      <c r="F61" s="25" t="str">
        <f t="shared" si="0"/>
        <v>%</v>
      </c>
    </row>
    <row r="62" spans="2:6" x14ac:dyDescent="0.25">
      <c r="B62" s="19" t="s">
        <v>33</v>
      </c>
      <c r="C62" s="38">
        <v>10000000</v>
      </c>
      <c r="D62" s="38">
        <v>0</v>
      </c>
      <c r="E62" s="38">
        <v>0</v>
      </c>
      <c r="F62" s="25" t="str">
        <f t="shared" si="0"/>
        <v>%</v>
      </c>
    </row>
    <row r="63" spans="2:6" x14ac:dyDescent="0.25">
      <c r="B63" s="19" t="s">
        <v>34</v>
      </c>
      <c r="C63" s="38">
        <v>601892422</v>
      </c>
      <c r="D63" s="38">
        <v>1646360</v>
      </c>
      <c r="E63" s="38">
        <v>1646360</v>
      </c>
      <c r="F63" s="25">
        <f t="shared" si="0"/>
        <v>1</v>
      </c>
    </row>
    <row r="64" spans="2:6" x14ac:dyDescent="0.25">
      <c r="B64" s="2" t="s">
        <v>37</v>
      </c>
      <c r="C64" s="31">
        <f>SUM(C65:C76)</f>
        <v>261143612</v>
      </c>
      <c r="D64" s="31">
        <f t="shared" ref="D64:E64" si="5">SUM(D65:D76)</f>
        <v>539611768</v>
      </c>
      <c r="E64" s="31">
        <f t="shared" si="5"/>
        <v>345683800</v>
      </c>
      <c r="F64" s="40">
        <f t="shared" si="0"/>
        <v>0.6406157546956982</v>
      </c>
    </row>
    <row r="65" spans="2:6" x14ac:dyDescent="0.25">
      <c r="B65" s="18" t="s">
        <v>24</v>
      </c>
      <c r="C65" s="37">
        <v>25060000</v>
      </c>
      <c r="D65" s="37">
        <v>9555572</v>
      </c>
      <c r="E65" s="37">
        <v>7176927</v>
      </c>
      <c r="F65" s="41">
        <f t="shared" si="0"/>
        <v>0.75107246327064459</v>
      </c>
    </row>
    <row r="66" spans="2:6" x14ac:dyDescent="0.25">
      <c r="B66" s="19" t="s">
        <v>25</v>
      </c>
      <c r="C66" s="38">
        <v>88341387</v>
      </c>
      <c r="D66" s="38">
        <v>107268975</v>
      </c>
      <c r="E66" s="38">
        <v>88697871</v>
      </c>
      <c r="F66" s="25">
        <f t="shared" si="0"/>
        <v>0.82687348322289833</v>
      </c>
    </row>
    <row r="67" spans="2:6" x14ac:dyDescent="0.25">
      <c r="B67" s="19" t="s">
        <v>26</v>
      </c>
      <c r="C67" s="38">
        <v>25640000</v>
      </c>
      <c r="D67" s="38">
        <v>11594205</v>
      </c>
      <c r="E67" s="38">
        <v>10505100</v>
      </c>
      <c r="F67" s="25">
        <f t="shared" si="0"/>
        <v>0.90606471077577122</v>
      </c>
    </row>
    <row r="68" spans="2:6" x14ac:dyDescent="0.25">
      <c r="B68" s="19" t="s">
        <v>27</v>
      </c>
      <c r="C68" s="38">
        <v>13528237</v>
      </c>
      <c r="D68" s="38">
        <v>2589372</v>
      </c>
      <c r="E68" s="38">
        <v>2059196</v>
      </c>
      <c r="F68" s="25">
        <f t="shared" si="0"/>
        <v>0.79524919555784179</v>
      </c>
    </row>
    <row r="69" spans="2:6" x14ac:dyDescent="0.25">
      <c r="B69" s="19" t="s">
        <v>28</v>
      </c>
      <c r="C69" s="38">
        <v>0</v>
      </c>
      <c r="D69" s="38">
        <v>7007960</v>
      </c>
      <c r="E69" s="38">
        <v>4270427</v>
      </c>
      <c r="F69" s="25">
        <f t="shared" si="0"/>
        <v>0.60936806146153799</v>
      </c>
    </row>
    <row r="70" spans="2:6" x14ac:dyDescent="0.25">
      <c r="B70" s="19" t="s">
        <v>29</v>
      </c>
      <c r="C70" s="38">
        <v>146416</v>
      </c>
      <c r="D70" s="38">
        <v>13783591</v>
      </c>
      <c r="E70" s="38">
        <v>13080941</v>
      </c>
      <c r="F70" s="25">
        <f t="shared" si="0"/>
        <v>0.94902271839029462</v>
      </c>
    </row>
    <row r="71" spans="2:6" x14ac:dyDescent="0.25">
      <c r="B71" s="19" t="s">
        <v>30</v>
      </c>
      <c r="C71" s="38">
        <v>0</v>
      </c>
      <c r="D71" s="38">
        <v>2378589</v>
      </c>
      <c r="E71" s="38">
        <v>2200757</v>
      </c>
      <c r="F71" s="25">
        <f t="shared" si="0"/>
        <v>0.9252363481038548</v>
      </c>
    </row>
    <row r="72" spans="2:6" x14ac:dyDescent="0.25">
      <c r="B72" s="19" t="s">
        <v>31</v>
      </c>
      <c r="C72" s="38">
        <v>0</v>
      </c>
      <c r="D72" s="38">
        <v>1303933</v>
      </c>
      <c r="E72" s="38">
        <v>1066125</v>
      </c>
      <c r="F72" s="25">
        <f t="shared" si="0"/>
        <v>0.81762253121901207</v>
      </c>
    </row>
    <row r="73" spans="2:6" x14ac:dyDescent="0.25">
      <c r="B73" s="19" t="s">
        <v>32</v>
      </c>
      <c r="C73" s="38">
        <v>0</v>
      </c>
      <c r="D73" s="38">
        <v>629637</v>
      </c>
      <c r="E73" s="38">
        <v>513708</v>
      </c>
      <c r="F73" s="25">
        <f t="shared" si="0"/>
        <v>0.81587962587967355</v>
      </c>
    </row>
    <row r="74" spans="2:6" x14ac:dyDescent="0.25">
      <c r="B74" s="19" t="s">
        <v>33</v>
      </c>
      <c r="C74" s="38">
        <v>0</v>
      </c>
      <c r="D74" s="38">
        <v>2910320</v>
      </c>
      <c r="E74" s="38">
        <v>2344301</v>
      </c>
      <c r="F74" s="25">
        <f t="shared" si="0"/>
        <v>0.80551313944858294</v>
      </c>
    </row>
    <row r="75" spans="2:6" x14ac:dyDescent="0.25">
      <c r="B75" s="19" t="s">
        <v>34</v>
      </c>
      <c r="C75" s="38">
        <v>19979816</v>
      </c>
      <c r="D75" s="38">
        <v>22666779</v>
      </c>
      <c r="E75" s="38">
        <v>20041079</v>
      </c>
      <c r="F75" s="25">
        <f t="shared" si="0"/>
        <v>0.88416086820275608</v>
      </c>
    </row>
    <row r="76" spans="2:6" x14ac:dyDescent="0.25">
      <c r="B76" s="19" t="s">
        <v>35</v>
      </c>
      <c r="C76" s="38">
        <v>88447756</v>
      </c>
      <c r="D76" s="38">
        <v>357922835</v>
      </c>
      <c r="E76" s="38">
        <v>193727368</v>
      </c>
      <c r="F76" s="25">
        <f t="shared" si="0"/>
        <v>0.54125456399002869</v>
      </c>
    </row>
    <row r="77" spans="2:6" x14ac:dyDescent="0.25">
      <c r="B77" s="4" t="s">
        <v>8</v>
      </c>
      <c r="C77" s="36">
        <f>+C64+C58+C48+C39+C26+C19+C6</f>
        <v>7148137697</v>
      </c>
      <c r="D77" s="36">
        <f t="shared" ref="D77:E77" si="6">+D64+D58+D48+D39+D26+D19+D6</f>
        <v>6303924476</v>
      </c>
      <c r="E77" s="36">
        <f t="shared" si="6"/>
        <v>5915572644</v>
      </c>
      <c r="F77" s="43">
        <f t="shared" si="0"/>
        <v>0.93839522769054184</v>
      </c>
    </row>
    <row r="78" spans="2:6" x14ac:dyDescent="0.2">
      <c r="B78" s="49" t="s">
        <v>23</v>
      </c>
      <c r="C78" s="23"/>
      <c r="D78" s="23"/>
      <c r="E78" s="23"/>
    </row>
    <row r="79" spans="2:6" x14ac:dyDescent="0.25">
      <c r="C79" s="23"/>
      <c r="D79" s="23"/>
      <c r="E79" s="23"/>
      <c r="F79" s="23"/>
    </row>
    <row r="80" spans="2:6" x14ac:dyDescent="0.25">
      <c r="C80" s="23"/>
      <c r="D80" s="23"/>
      <c r="E80" s="23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8"/>
  <sheetViews>
    <sheetView showGridLines="0" zoomScale="160" zoomScaleNormal="160" workbookViewId="0">
      <selection activeCell="B77" sqref="B77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5" width="14.28515625" style="1" bestFit="1" customWidth="1"/>
    <col min="6" max="16384" width="11.42578125" style="1"/>
  </cols>
  <sheetData>
    <row r="2" spans="2:6" ht="43.5" customHeight="1" x14ac:dyDescent="0.25">
      <c r="B2" s="50" t="s">
        <v>18</v>
      </c>
      <c r="C2" s="50"/>
      <c r="D2" s="50"/>
      <c r="E2" s="50"/>
      <c r="F2" s="50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22</v>
      </c>
      <c r="F5" s="12" t="s">
        <v>10</v>
      </c>
    </row>
    <row r="6" spans="2:6" x14ac:dyDescent="0.25">
      <c r="B6" s="2" t="s">
        <v>0</v>
      </c>
      <c r="C6" s="31">
        <f>SUM(C7:C18)</f>
        <v>3101057284</v>
      </c>
      <c r="D6" s="31">
        <f>SUM(D7:D18)</f>
        <v>2351840122</v>
      </c>
      <c r="E6" s="31">
        <f>SUM(E7:E18)</f>
        <v>2347976239</v>
      </c>
      <c r="F6" s="40">
        <f t="shared" ref="F6:F77" si="0">IF(E6=0,"%",E6/D6)</f>
        <v>0.99835708092405784</v>
      </c>
    </row>
    <row r="7" spans="2:6" x14ac:dyDescent="0.25">
      <c r="B7" s="13" t="s">
        <v>24</v>
      </c>
      <c r="C7" s="32">
        <v>108689727</v>
      </c>
      <c r="D7" s="32">
        <v>163871815</v>
      </c>
      <c r="E7" s="32">
        <v>163699755</v>
      </c>
      <c r="F7" s="44">
        <f t="shared" si="0"/>
        <v>0.99895003298767393</v>
      </c>
    </row>
    <row r="8" spans="2:6" x14ac:dyDescent="0.25">
      <c r="B8" s="15" t="s">
        <v>25</v>
      </c>
      <c r="C8" s="33">
        <v>205773537</v>
      </c>
      <c r="D8" s="33">
        <v>257136751</v>
      </c>
      <c r="E8" s="33">
        <v>256855620</v>
      </c>
      <c r="F8" s="26">
        <f t="shared" si="0"/>
        <v>0.99890668681584138</v>
      </c>
    </row>
    <row r="9" spans="2:6" x14ac:dyDescent="0.25">
      <c r="B9" s="15" t="s">
        <v>26</v>
      </c>
      <c r="C9" s="33">
        <v>53025968</v>
      </c>
      <c r="D9" s="33">
        <v>90346403</v>
      </c>
      <c r="E9" s="33">
        <v>90265098</v>
      </c>
      <c r="F9" s="26">
        <f t="shared" si="0"/>
        <v>0.99910007485300767</v>
      </c>
    </row>
    <row r="10" spans="2:6" x14ac:dyDescent="0.25">
      <c r="B10" s="15" t="s">
        <v>27</v>
      </c>
      <c r="C10" s="33">
        <v>14634106</v>
      </c>
      <c r="D10" s="33">
        <v>33632696</v>
      </c>
      <c r="E10" s="33">
        <v>33619803</v>
      </c>
      <c r="F10" s="26">
        <f t="shared" si="0"/>
        <v>0.99961665279524425</v>
      </c>
    </row>
    <row r="11" spans="2:6" x14ac:dyDescent="0.25">
      <c r="B11" s="15" t="s">
        <v>28</v>
      </c>
      <c r="C11" s="33">
        <v>39213384</v>
      </c>
      <c r="D11" s="33">
        <v>86124729</v>
      </c>
      <c r="E11" s="33">
        <v>86009837</v>
      </c>
      <c r="F11" s="26">
        <f t="shared" si="0"/>
        <v>0.99866598128860296</v>
      </c>
    </row>
    <row r="12" spans="2:6" x14ac:dyDescent="0.25">
      <c r="B12" s="15" t="s">
        <v>29</v>
      </c>
      <c r="C12" s="33">
        <v>25187966</v>
      </c>
      <c r="D12" s="33">
        <v>45896203</v>
      </c>
      <c r="E12" s="33">
        <v>45845872</v>
      </c>
      <c r="F12" s="26">
        <f t="shared" si="0"/>
        <v>0.99890337333569834</v>
      </c>
    </row>
    <row r="13" spans="2:6" x14ac:dyDescent="0.25">
      <c r="B13" s="15" t="s">
        <v>30</v>
      </c>
      <c r="C13" s="33">
        <v>2776134</v>
      </c>
      <c r="D13" s="33">
        <v>5851366</v>
      </c>
      <c r="E13" s="33">
        <v>5843712</v>
      </c>
      <c r="F13" s="26">
        <f t="shared" si="0"/>
        <v>0.9986919293717057</v>
      </c>
    </row>
    <row r="14" spans="2:6" x14ac:dyDescent="0.25">
      <c r="B14" s="15" t="s">
        <v>31</v>
      </c>
      <c r="C14" s="33">
        <v>147266477</v>
      </c>
      <c r="D14" s="33">
        <v>167418525</v>
      </c>
      <c r="E14" s="33">
        <v>167318208</v>
      </c>
      <c r="F14" s="26">
        <f t="shared" si="0"/>
        <v>0.99940080107622498</v>
      </c>
    </row>
    <row r="15" spans="2:6" x14ac:dyDescent="0.25">
      <c r="B15" s="15" t="s">
        <v>32</v>
      </c>
      <c r="C15" s="33">
        <v>21388099</v>
      </c>
      <c r="D15" s="33">
        <v>25374246</v>
      </c>
      <c r="E15" s="33">
        <v>25353125</v>
      </c>
      <c r="F15" s="26">
        <f t="shared" si="0"/>
        <v>0.99916762058663733</v>
      </c>
    </row>
    <row r="16" spans="2:6" x14ac:dyDescent="0.25">
      <c r="B16" s="15" t="s">
        <v>33</v>
      </c>
      <c r="C16" s="33">
        <v>17259058</v>
      </c>
      <c r="D16" s="33">
        <v>28554034</v>
      </c>
      <c r="E16" s="33">
        <v>28498391</v>
      </c>
      <c r="F16" s="26">
        <f t="shared" si="0"/>
        <v>0.99805130861719926</v>
      </c>
    </row>
    <row r="17" spans="2:6" x14ac:dyDescent="0.25">
      <c r="B17" s="15" t="s">
        <v>34</v>
      </c>
      <c r="C17" s="33">
        <v>1681576870</v>
      </c>
      <c r="D17" s="33">
        <v>789597649</v>
      </c>
      <c r="E17" s="33">
        <v>787861418</v>
      </c>
      <c r="F17" s="26">
        <f t="shared" si="0"/>
        <v>0.99780111933945237</v>
      </c>
    </row>
    <row r="18" spans="2:6" x14ac:dyDescent="0.25">
      <c r="B18" s="15" t="s">
        <v>35</v>
      </c>
      <c r="C18" s="33">
        <v>784265958</v>
      </c>
      <c r="D18" s="33">
        <v>658035705</v>
      </c>
      <c r="E18" s="33">
        <v>656805400</v>
      </c>
      <c r="F18" s="26">
        <f t="shared" si="0"/>
        <v>0.9981303370156791</v>
      </c>
    </row>
    <row r="19" spans="2:6" x14ac:dyDescent="0.25">
      <c r="B19" s="2" t="s">
        <v>1</v>
      </c>
      <c r="C19" s="31">
        <f>SUM(C20:C25)</f>
        <v>181134837</v>
      </c>
      <c r="D19" s="31">
        <f>SUM(D20:D25)</f>
        <v>185194576</v>
      </c>
      <c r="E19" s="31">
        <f>SUM(E20:E25)</f>
        <v>184123937</v>
      </c>
      <c r="F19" s="40">
        <f t="shared" si="0"/>
        <v>0.99421884256480597</v>
      </c>
    </row>
    <row r="20" spans="2:6" x14ac:dyDescent="0.25">
      <c r="B20" s="15" t="s">
        <v>24</v>
      </c>
      <c r="C20" s="33">
        <v>0</v>
      </c>
      <c r="D20" s="33">
        <v>3414</v>
      </c>
      <c r="E20" s="33">
        <v>3414</v>
      </c>
      <c r="F20" s="26">
        <f t="shared" si="0"/>
        <v>1</v>
      </c>
    </row>
    <row r="21" spans="2:6" x14ac:dyDescent="0.25">
      <c r="B21" s="15" t="s">
        <v>25</v>
      </c>
      <c r="C21" s="33">
        <v>0</v>
      </c>
      <c r="D21" s="33">
        <v>15000</v>
      </c>
      <c r="E21" s="33">
        <v>15000</v>
      </c>
      <c r="F21" s="26">
        <f t="shared" si="0"/>
        <v>1</v>
      </c>
    </row>
    <row r="22" spans="2:6" x14ac:dyDescent="0.25">
      <c r="B22" s="15" t="s">
        <v>28</v>
      </c>
      <c r="C22" s="33">
        <v>0</v>
      </c>
      <c r="D22" s="33">
        <v>12000</v>
      </c>
      <c r="E22" s="33">
        <v>12000</v>
      </c>
      <c r="F22" s="26">
        <f t="shared" si="0"/>
        <v>1</v>
      </c>
    </row>
    <row r="23" spans="2:6" x14ac:dyDescent="0.25">
      <c r="B23" s="15" t="s">
        <v>31</v>
      </c>
      <c r="C23" s="33">
        <v>0</v>
      </c>
      <c r="D23" s="33">
        <v>9000</v>
      </c>
      <c r="E23" s="33">
        <v>9000</v>
      </c>
      <c r="F23" s="26">
        <f t="shared" si="0"/>
        <v>1</v>
      </c>
    </row>
    <row r="24" spans="2:6" x14ac:dyDescent="0.25">
      <c r="B24" s="15" t="s">
        <v>34</v>
      </c>
      <c r="C24" s="33">
        <v>6547549</v>
      </c>
      <c r="D24" s="33">
        <v>3196083</v>
      </c>
      <c r="E24" s="33">
        <v>3117252</v>
      </c>
      <c r="F24" s="26">
        <f t="shared" si="0"/>
        <v>0.97533512114672871</v>
      </c>
    </row>
    <row r="25" spans="2:6" x14ac:dyDescent="0.25">
      <c r="B25" s="15" t="s">
        <v>35</v>
      </c>
      <c r="C25" s="33">
        <v>174587288</v>
      </c>
      <c r="D25" s="33">
        <v>181959079</v>
      </c>
      <c r="E25" s="33">
        <v>180967271</v>
      </c>
      <c r="F25" s="26">
        <f t="shared" si="0"/>
        <v>0.99454927995101583</v>
      </c>
    </row>
    <row r="26" spans="2:6" x14ac:dyDescent="0.25">
      <c r="B26" s="2" t="s">
        <v>2</v>
      </c>
      <c r="C26" s="31">
        <f>SUM(C27:C38)</f>
        <v>2619996950</v>
      </c>
      <c r="D26" s="31">
        <f t="shared" ref="D26:E26" si="1">SUM(D27:D38)</f>
        <v>1615023478</v>
      </c>
      <c r="E26" s="31">
        <f t="shared" si="1"/>
        <v>1560310382</v>
      </c>
      <c r="F26" s="40">
        <f t="shared" si="0"/>
        <v>0.96612241447551261</v>
      </c>
    </row>
    <row r="27" spans="2:6" x14ac:dyDescent="0.25">
      <c r="B27" s="51" t="s">
        <v>24</v>
      </c>
      <c r="C27" s="14">
        <v>352358658</v>
      </c>
      <c r="D27" s="14">
        <v>146388153</v>
      </c>
      <c r="E27" s="14">
        <v>143138264</v>
      </c>
      <c r="F27" s="44">
        <f t="shared" si="0"/>
        <v>0.97779950813369443</v>
      </c>
    </row>
    <row r="28" spans="2:6" x14ac:dyDescent="0.25">
      <c r="B28" s="52" t="s">
        <v>25</v>
      </c>
      <c r="C28" s="53">
        <v>140453399</v>
      </c>
      <c r="D28" s="53">
        <v>114393427</v>
      </c>
      <c r="E28" s="53">
        <v>109963251</v>
      </c>
      <c r="F28" s="26">
        <f t="shared" si="0"/>
        <v>0.96127246017378254</v>
      </c>
    </row>
    <row r="29" spans="2:6" x14ac:dyDescent="0.25">
      <c r="B29" s="52" t="s">
        <v>26</v>
      </c>
      <c r="C29" s="53">
        <v>184998409</v>
      </c>
      <c r="D29" s="53">
        <v>146642800</v>
      </c>
      <c r="E29" s="53">
        <v>143122870</v>
      </c>
      <c r="F29" s="26">
        <f t="shared" si="0"/>
        <v>0.97599657126023232</v>
      </c>
    </row>
    <row r="30" spans="2:6" x14ac:dyDescent="0.25">
      <c r="B30" s="52" t="s">
        <v>27</v>
      </c>
      <c r="C30" s="53">
        <v>116144087</v>
      </c>
      <c r="D30" s="53">
        <v>35246995</v>
      </c>
      <c r="E30" s="53">
        <v>31180666</v>
      </c>
      <c r="F30" s="26">
        <f t="shared" si="0"/>
        <v>0.88463331413075075</v>
      </c>
    </row>
    <row r="31" spans="2:6" x14ac:dyDescent="0.25">
      <c r="B31" s="52" t="s">
        <v>28</v>
      </c>
      <c r="C31" s="53">
        <v>63467827</v>
      </c>
      <c r="D31" s="53">
        <v>30770250</v>
      </c>
      <c r="E31" s="53">
        <v>29674916</v>
      </c>
      <c r="F31" s="26">
        <f t="shared" si="0"/>
        <v>0.96440282415644984</v>
      </c>
    </row>
    <row r="32" spans="2:6" x14ac:dyDescent="0.25">
      <c r="B32" s="52" t="s">
        <v>29</v>
      </c>
      <c r="C32" s="53">
        <v>187210176</v>
      </c>
      <c r="D32" s="53">
        <v>70681762</v>
      </c>
      <c r="E32" s="53">
        <v>68820896</v>
      </c>
      <c r="F32" s="26">
        <f t="shared" si="0"/>
        <v>0.97367261444331288</v>
      </c>
    </row>
    <row r="33" spans="2:6" x14ac:dyDescent="0.25">
      <c r="B33" s="52" t="s">
        <v>30</v>
      </c>
      <c r="C33" s="53">
        <v>25797733</v>
      </c>
      <c r="D33" s="53">
        <v>24715931</v>
      </c>
      <c r="E33" s="53">
        <v>23638148</v>
      </c>
      <c r="F33" s="26">
        <f t="shared" si="0"/>
        <v>0.95639318624089054</v>
      </c>
    </row>
    <row r="34" spans="2:6" x14ac:dyDescent="0.25">
      <c r="B34" s="52" t="s">
        <v>31</v>
      </c>
      <c r="C34" s="53">
        <v>55569726</v>
      </c>
      <c r="D34" s="53">
        <v>65864005</v>
      </c>
      <c r="E34" s="53">
        <v>64314219</v>
      </c>
      <c r="F34" s="26">
        <f t="shared" si="0"/>
        <v>0.97646990947483381</v>
      </c>
    </row>
    <row r="35" spans="2:6" x14ac:dyDescent="0.25">
      <c r="B35" s="52" t="s">
        <v>32</v>
      </c>
      <c r="C35" s="53">
        <v>16421287</v>
      </c>
      <c r="D35" s="53">
        <v>15922284</v>
      </c>
      <c r="E35" s="53">
        <v>15561987</v>
      </c>
      <c r="F35" s="26">
        <f t="shared" si="0"/>
        <v>0.97737152534146488</v>
      </c>
    </row>
    <row r="36" spans="2:6" x14ac:dyDescent="0.25">
      <c r="B36" s="52" t="s">
        <v>33</v>
      </c>
      <c r="C36" s="53">
        <v>59201092</v>
      </c>
      <c r="D36" s="53">
        <v>35372069</v>
      </c>
      <c r="E36" s="53">
        <v>32712785</v>
      </c>
      <c r="F36" s="26">
        <f t="shared" si="0"/>
        <v>0.92481966491697165</v>
      </c>
    </row>
    <row r="37" spans="2:6" x14ac:dyDescent="0.25">
      <c r="B37" s="52" t="s">
        <v>34</v>
      </c>
      <c r="C37" s="53">
        <v>347384897</v>
      </c>
      <c r="D37" s="53">
        <v>400795693</v>
      </c>
      <c r="E37" s="53">
        <v>387778960</v>
      </c>
      <c r="F37" s="26">
        <f t="shared" si="0"/>
        <v>0.96752277225693639</v>
      </c>
    </row>
    <row r="38" spans="2:6" x14ac:dyDescent="0.25">
      <c r="B38" s="54" t="s">
        <v>35</v>
      </c>
      <c r="C38" s="17">
        <v>1070989659</v>
      </c>
      <c r="D38" s="17">
        <v>528230109</v>
      </c>
      <c r="E38" s="17">
        <v>510403420</v>
      </c>
      <c r="F38" s="45">
        <f t="shared" si="0"/>
        <v>0.96625203922255021</v>
      </c>
    </row>
    <row r="39" spans="2:6" x14ac:dyDescent="0.25">
      <c r="B39" s="2" t="s">
        <v>3</v>
      </c>
      <c r="C39" s="31">
        <f>SUM(C40:C47)</f>
        <v>5000000</v>
      </c>
      <c r="D39" s="31">
        <f>SUM(D40:D47)</f>
        <v>594285717</v>
      </c>
      <c r="E39" s="31">
        <f>SUM(E40:E47)</f>
        <v>591891070</v>
      </c>
      <c r="F39" s="40">
        <f t="shared" si="0"/>
        <v>0.99597054593186529</v>
      </c>
    </row>
    <row r="40" spans="2:6" x14ac:dyDescent="0.25">
      <c r="B40" s="15" t="s">
        <v>24</v>
      </c>
      <c r="C40" s="33">
        <v>0</v>
      </c>
      <c r="D40" s="33">
        <v>324614298</v>
      </c>
      <c r="E40" s="33">
        <v>324248715</v>
      </c>
      <c r="F40" s="26">
        <f t="shared" si="0"/>
        <v>0.99887379267563869</v>
      </c>
    </row>
    <row r="41" spans="2:6" x14ac:dyDescent="0.25">
      <c r="B41" s="15" t="s">
        <v>25</v>
      </c>
      <c r="C41" s="33">
        <v>0</v>
      </c>
      <c r="D41" s="33">
        <v>31395131</v>
      </c>
      <c r="E41" s="33">
        <v>30987244</v>
      </c>
      <c r="F41" s="26">
        <f t="shared" si="0"/>
        <v>0.98700795355814885</v>
      </c>
    </row>
    <row r="42" spans="2:6" x14ac:dyDescent="0.25">
      <c r="B42" s="15" t="s">
        <v>26</v>
      </c>
      <c r="C42" s="33">
        <v>0</v>
      </c>
      <c r="D42" s="33">
        <v>60744576</v>
      </c>
      <c r="E42" s="33">
        <v>60150126</v>
      </c>
      <c r="F42" s="26">
        <f t="shared" si="0"/>
        <v>0.99021394107681315</v>
      </c>
    </row>
    <row r="43" spans="2:6" x14ac:dyDescent="0.25">
      <c r="B43" s="15" t="s">
        <v>27</v>
      </c>
      <c r="C43" s="33">
        <v>0</v>
      </c>
      <c r="D43" s="33">
        <v>20161476</v>
      </c>
      <c r="E43" s="33">
        <v>19191513</v>
      </c>
      <c r="F43" s="26">
        <f t="shared" si="0"/>
        <v>0.95189027827129324</v>
      </c>
    </row>
    <row r="44" spans="2:6" x14ac:dyDescent="0.25">
      <c r="B44" s="15" t="s">
        <v>28</v>
      </c>
      <c r="C44" s="33">
        <v>0</v>
      </c>
      <c r="D44" s="33">
        <v>15278303</v>
      </c>
      <c r="E44" s="33">
        <v>15252271</v>
      </c>
      <c r="F44" s="26">
        <f t="shared" si="0"/>
        <v>0.99829614584813509</v>
      </c>
    </row>
    <row r="45" spans="2:6" x14ac:dyDescent="0.25">
      <c r="B45" s="15" t="s">
        <v>29</v>
      </c>
      <c r="C45" s="33">
        <v>0</v>
      </c>
      <c r="D45" s="33">
        <v>22898126</v>
      </c>
      <c r="E45" s="33">
        <v>22867394</v>
      </c>
      <c r="F45" s="26">
        <f t="shared" si="0"/>
        <v>0.99865788143536283</v>
      </c>
    </row>
    <row r="46" spans="2:6" x14ac:dyDescent="0.25">
      <c r="B46" s="15" t="s">
        <v>34</v>
      </c>
      <c r="C46" s="33">
        <v>5000000</v>
      </c>
      <c r="D46" s="33">
        <v>23823121</v>
      </c>
      <c r="E46" s="33">
        <v>23823121</v>
      </c>
      <c r="F46" s="26">
        <f t="shared" si="0"/>
        <v>1</v>
      </c>
    </row>
    <row r="47" spans="2:6" x14ac:dyDescent="0.25">
      <c r="B47" s="15" t="s">
        <v>35</v>
      </c>
      <c r="C47" s="33">
        <v>0</v>
      </c>
      <c r="D47" s="33">
        <v>95370686</v>
      </c>
      <c r="E47" s="33">
        <v>95370686</v>
      </c>
      <c r="F47" s="26">
        <f t="shared" si="0"/>
        <v>1</v>
      </c>
    </row>
    <row r="48" spans="2:6" x14ac:dyDescent="0.25">
      <c r="B48" s="2" t="s">
        <v>4</v>
      </c>
      <c r="C48" s="31">
        <f>+SUM(C49:C57)</f>
        <v>54106220</v>
      </c>
      <c r="D48" s="31">
        <f t="shared" ref="D48:E48" si="2">+SUM(D49:D57)</f>
        <v>103521322</v>
      </c>
      <c r="E48" s="31">
        <f t="shared" si="2"/>
        <v>101101674</v>
      </c>
      <c r="F48" s="40">
        <f t="shared" si="0"/>
        <v>0.97662657360577365</v>
      </c>
    </row>
    <row r="49" spans="2:6" x14ac:dyDescent="0.25">
      <c r="B49" s="13" t="s">
        <v>24</v>
      </c>
      <c r="C49" s="32">
        <v>15836813</v>
      </c>
      <c r="D49" s="32">
        <v>39757309</v>
      </c>
      <c r="E49" s="32">
        <v>39580439</v>
      </c>
      <c r="F49" s="44">
        <f t="shared" si="0"/>
        <v>0.9955512582604622</v>
      </c>
    </row>
    <row r="50" spans="2:6" x14ac:dyDescent="0.25">
      <c r="B50" s="15" t="s">
        <v>25</v>
      </c>
      <c r="C50" s="33">
        <v>115000</v>
      </c>
      <c r="D50" s="33">
        <v>7430638</v>
      </c>
      <c r="E50" s="33">
        <v>7141051</v>
      </c>
      <c r="F50" s="26">
        <f t="shared" si="0"/>
        <v>0.96102797633258408</v>
      </c>
    </row>
    <row r="51" spans="2:6" x14ac:dyDescent="0.25">
      <c r="B51" s="15" t="s">
        <v>26</v>
      </c>
      <c r="C51" s="33">
        <v>0</v>
      </c>
      <c r="D51" s="33">
        <v>2046122</v>
      </c>
      <c r="E51" s="33">
        <v>1910175</v>
      </c>
      <c r="F51" s="26">
        <f t="shared" si="0"/>
        <v>0.9335587027557497</v>
      </c>
    </row>
    <row r="52" spans="2:6" x14ac:dyDescent="0.25">
      <c r="B52" s="15" t="s">
        <v>27</v>
      </c>
      <c r="C52" s="33">
        <v>0</v>
      </c>
      <c r="D52" s="33">
        <v>2086995</v>
      </c>
      <c r="E52" s="33">
        <v>2086953</v>
      </c>
      <c r="F52" s="26">
        <f t="shared" si="0"/>
        <v>0.99997987537104782</v>
      </c>
    </row>
    <row r="53" spans="2:6" x14ac:dyDescent="0.25">
      <c r="B53" s="15" t="s">
        <v>29</v>
      </c>
      <c r="C53" s="33">
        <v>0</v>
      </c>
      <c r="D53" s="33">
        <v>1932278</v>
      </c>
      <c r="E53" s="33">
        <v>1932278</v>
      </c>
      <c r="F53" s="26">
        <f t="shared" si="0"/>
        <v>1</v>
      </c>
    </row>
    <row r="54" spans="2:6" x14ac:dyDescent="0.25">
      <c r="B54" s="15" t="s">
        <v>31</v>
      </c>
      <c r="C54" s="33">
        <v>0</v>
      </c>
      <c r="D54" s="33">
        <v>10698</v>
      </c>
      <c r="E54" s="33">
        <v>10698</v>
      </c>
      <c r="F54" s="26">
        <f t="shared" si="0"/>
        <v>1</v>
      </c>
    </row>
    <row r="55" spans="2:6" x14ac:dyDescent="0.25">
      <c r="B55" s="15" t="s">
        <v>33</v>
      </c>
      <c r="C55" s="33">
        <v>0</v>
      </c>
      <c r="D55" s="33">
        <v>380730</v>
      </c>
      <c r="E55" s="33">
        <v>380730</v>
      </c>
      <c r="F55" s="26">
        <f t="shared" si="0"/>
        <v>1</v>
      </c>
    </row>
    <row r="56" spans="2:6" x14ac:dyDescent="0.25">
      <c r="B56" s="15" t="s">
        <v>34</v>
      </c>
      <c r="C56" s="33">
        <v>28569220</v>
      </c>
      <c r="D56" s="33">
        <v>22078269</v>
      </c>
      <c r="E56" s="33">
        <v>20424601</v>
      </c>
      <c r="F56" s="26">
        <f t="shared" si="0"/>
        <v>0.92509974400619899</v>
      </c>
    </row>
    <row r="57" spans="2:6" x14ac:dyDescent="0.25">
      <c r="B57" s="15" t="s">
        <v>35</v>
      </c>
      <c r="C57" s="33">
        <v>9585187</v>
      </c>
      <c r="D57" s="33">
        <v>27798283</v>
      </c>
      <c r="E57" s="33">
        <v>27634749</v>
      </c>
      <c r="F57" s="26">
        <f t="shared" si="0"/>
        <v>0.99411711867240149</v>
      </c>
    </row>
    <row r="58" spans="2:6" x14ac:dyDescent="0.25">
      <c r="B58" s="2" t="s">
        <v>43</v>
      </c>
      <c r="C58" s="31">
        <f>SUM(C59:C63)</f>
        <v>663364185</v>
      </c>
      <c r="D58" s="31">
        <f t="shared" ref="D58:E58" si="3">SUM(D59:D63)</f>
        <v>1646360</v>
      </c>
      <c r="E58" s="31">
        <f t="shared" si="3"/>
        <v>1646360</v>
      </c>
      <c r="F58" s="40">
        <f t="shared" si="0"/>
        <v>1</v>
      </c>
    </row>
    <row r="59" spans="2:6" x14ac:dyDescent="0.25">
      <c r="B59" s="15" t="s">
        <v>27</v>
      </c>
      <c r="C59" s="33">
        <v>11471763</v>
      </c>
      <c r="D59" s="33">
        <v>0</v>
      </c>
      <c r="E59" s="33">
        <v>0</v>
      </c>
      <c r="F59" s="26" t="str">
        <f t="shared" si="0"/>
        <v>%</v>
      </c>
    </row>
    <row r="60" spans="2:6" x14ac:dyDescent="0.25">
      <c r="B60" s="15" t="s">
        <v>28</v>
      </c>
      <c r="C60" s="33">
        <v>15000000</v>
      </c>
      <c r="D60" s="33">
        <v>0</v>
      </c>
      <c r="E60" s="33">
        <v>0</v>
      </c>
      <c r="F60" s="26" t="str">
        <f t="shared" si="0"/>
        <v>%</v>
      </c>
    </row>
    <row r="61" spans="2:6" x14ac:dyDescent="0.25">
      <c r="B61" s="15" t="s">
        <v>29</v>
      </c>
      <c r="C61" s="33">
        <v>25000000</v>
      </c>
      <c r="D61" s="33">
        <v>0</v>
      </c>
      <c r="E61" s="33">
        <v>0</v>
      </c>
      <c r="F61" s="26" t="str">
        <f t="shared" si="0"/>
        <v>%</v>
      </c>
    </row>
    <row r="62" spans="2:6" x14ac:dyDescent="0.25">
      <c r="B62" s="15" t="s">
        <v>33</v>
      </c>
      <c r="C62" s="33">
        <v>10000000</v>
      </c>
      <c r="D62" s="33">
        <v>0</v>
      </c>
      <c r="E62" s="33">
        <v>0</v>
      </c>
      <c r="F62" s="26" t="str">
        <f t="shared" si="0"/>
        <v>%</v>
      </c>
    </row>
    <row r="63" spans="2:6" x14ac:dyDescent="0.25">
      <c r="B63" s="15" t="s">
        <v>34</v>
      </c>
      <c r="C63" s="33">
        <v>601892422</v>
      </c>
      <c r="D63" s="33">
        <v>1646360</v>
      </c>
      <c r="E63" s="33">
        <v>1646360</v>
      </c>
      <c r="F63" s="26">
        <f t="shared" si="0"/>
        <v>1</v>
      </c>
    </row>
    <row r="64" spans="2:6" x14ac:dyDescent="0.25">
      <c r="B64" s="2" t="s">
        <v>5</v>
      </c>
      <c r="C64" s="31">
        <f>+SUM(C65:C76)</f>
        <v>258099871</v>
      </c>
      <c r="D64" s="31">
        <f t="shared" ref="D64:E64" si="4">+SUM(D65:D76)</f>
        <v>406182561</v>
      </c>
      <c r="E64" s="31">
        <f t="shared" si="4"/>
        <v>291272207</v>
      </c>
      <c r="F64" s="40">
        <f t="shared" si="0"/>
        <v>0.71709678102108376</v>
      </c>
    </row>
    <row r="65" spans="2:6" x14ac:dyDescent="0.25">
      <c r="B65" s="13" t="s">
        <v>24</v>
      </c>
      <c r="C65" s="32">
        <v>25060000</v>
      </c>
      <c r="D65" s="32">
        <v>8074677</v>
      </c>
      <c r="E65" s="32">
        <v>5732139</v>
      </c>
      <c r="F65" s="44">
        <f t="shared" si="0"/>
        <v>0.70989081049310088</v>
      </c>
    </row>
    <row r="66" spans="2:6" x14ac:dyDescent="0.25">
      <c r="B66" s="15" t="s">
        <v>25</v>
      </c>
      <c r="C66" s="33">
        <v>88341387</v>
      </c>
      <c r="D66" s="33">
        <v>104038066</v>
      </c>
      <c r="E66" s="33">
        <v>86671084</v>
      </c>
      <c r="F66" s="26">
        <f t="shared" si="0"/>
        <v>0.83307088772680571</v>
      </c>
    </row>
    <row r="67" spans="2:6" x14ac:dyDescent="0.25">
      <c r="B67" s="15" t="s">
        <v>26</v>
      </c>
      <c r="C67" s="33">
        <v>25640000</v>
      </c>
      <c r="D67" s="33">
        <v>11566871</v>
      </c>
      <c r="E67" s="33">
        <v>10482012</v>
      </c>
      <c r="F67" s="26">
        <f t="shared" si="0"/>
        <v>0.90620981248947963</v>
      </c>
    </row>
    <row r="68" spans="2:6" x14ac:dyDescent="0.25">
      <c r="B68" s="15" t="s">
        <v>27</v>
      </c>
      <c r="C68" s="33">
        <v>13528237</v>
      </c>
      <c r="D68" s="33">
        <v>2589372</v>
      </c>
      <c r="E68" s="33">
        <v>2059196</v>
      </c>
      <c r="F68" s="26">
        <f t="shared" si="0"/>
        <v>0.79524919555784179</v>
      </c>
    </row>
    <row r="69" spans="2:6" x14ac:dyDescent="0.25">
      <c r="B69" s="15" t="s">
        <v>28</v>
      </c>
      <c r="C69" s="33">
        <v>0</v>
      </c>
      <c r="D69" s="33">
        <v>5263823</v>
      </c>
      <c r="E69" s="33">
        <v>2973942</v>
      </c>
      <c r="F69" s="26">
        <f t="shared" si="0"/>
        <v>0.56497758378273732</v>
      </c>
    </row>
    <row r="70" spans="2:6" x14ac:dyDescent="0.25">
      <c r="B70" s="15" t="s">
        <v>29</v>
      </c>
      <c r="C70" s="33">
        <v>146416</v>
      </c>
      <c r="D70" s="33">
        <v>13459501</v>
      </c>
      <c r="E70" s="33">
        <v>12809652</v>
      </c>
      <c r="F70" s="26">
        <f t="shared" si="0"/>
        <v>0.9517181951990642</v>
      </c>
    </row>
    <row r="71" spans="2:6" x14ac:dyDescent="0.25">
      <c r="B71" s="15" t="s">
        <v>30</v>
      </c>
      <c r="C71" s="33">
        <v>0</v>
      </c>
      <c r="D71" s="33">
        <v>2344643</v>
      </c>
      <c r="E71" s="33">
        <v>2166811</v>
      </c>
      <c r="F71" s="26">
        <f t="shared" si="0"/>
        <v>0.9241539117042552</v>
      </c>
    </row>
    <row r="72" spans="2:6" x14ac:dyDescent="0.25">
      <c r="B72" s="15" t="s">
        <v>31</v>
      </c>
      <c r="C72" s="33">
        <v>0</v>
      </c>
      <c r="D72" s="33">
        <v>957853</v>
      </c>
      <c r="E72" s="33">
        <v>740127</v>
      </c>
      <c r="F72" s="26">
        <f t="shared" si="0"/>
        <v>0.77269372231438438</v>
      </c>
    </row>
    <row r="73" spans="2:6" x14ac:dyDescent="0.25">
      <c r="B73" s="15" t="s">
        <v>32</v>
      </c>
      <c r="C73" s="33">
        <v>0</v>
      </c>
      <c r="D73" s="33">
        <v>357997</v>
      </c>
      <c r="E73" s="33">
        <v>332729</v>
      </c>
      <c r="F73" s="26">
        <f t="shared" si="0"/>
        <v>0.92941840294751077</v>
      </c>
    </row>
    <row r="74" spans="2:6" x14ac:dyDescent="0.25">
      <c r="B74" s="15" t="s">
        <v>33</v>
      </c>
      <c r="C74" s="33">
        <v>0</v>
      </c>
      <c r="D74" s="33">
        <v>2910320</v>
      </c>
      <c r="E74" s="33">
        <v>2344301</v>
      </c>
      <c r="F74" s="26">
        <f t="shared" si="0"/>
        <v>0.80551313944858294</v>
      </c>
    </row>
    <row r="75" spans="2:6" x14ac:dyDescent="0.25">
      <c r="B75" s="15" t="s">
        <v>34</v>
      </c>
      <c r="C75" s="33">
        <v>18932075</v>
      </c>
      <c r="D75" s="33">
        <v>11946038</v>
      </c>
      <c r="E75" s="33">
        <v>11279279</v>
      </c>
      <c r="F75" s="26">
        <f t="shared" si="0"/>
        <v>0.94418576267713195</v>
      </c>
    </row>
    <row r="76" spans="2:6" x14ac:dyDescent="0.25">
      <c r="B76" s="15" t="s">
        <v>35</v>
      </c>
      <c r="C76" s="33">
        <v>86451756</v>
      </c>
      <c r="D76" s="33">
        <v>242673400</v>
      </c>
      <c r="E76" s="33">
        <v>153680935</v>
      </c>
      <c r="F76" s="26">
        <f t="shared" si="0"/>
        <v>0.63328298445565112</v>
      </c>
    </row>
    <row r="77" spans="2:6" x14ac:dyDescent="0.25">
      <c r="B77" s="4" t="s">
        <v>8</v>
      </c>
      <c r="C77" s="36">
        <f>+C64+C58+C48+C39+C26+C19+C6</f>
        <v>6882759347</v>
      </c>
      <c r="D77" s="36">
        <f t="shared" ref="D77:E77" si="5">+D64+D58+D48+D39+D26+D19+D6</f>
        <v>5257694136</v>
      </c>
      <c r="E77" s="36">
        <f t="shared" si="5"/>
        <v>5078321869</v>
      </c>
      <c r="F77" s="43">
        <f t="shared" si="0"/>
        <v>0.96588385281452216</v>
      </c>
    </row>
    <row r="78" spans="2:6" x14ac:dyDescent="0.2">
      <c r="B78" s="49" t="s">
        <v>23</v>
      </c>
      <c r="C78" s="11"/>
      <c r="D78" s="11"/>
      <c r="E78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zoomScale="160" zoomScaleNormal="160" workbookViewId="0">
      <selection activeCell="B37" sqref="B37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2.42578125" customWidth="1"/>
  </cols>
  <sheetData>
    <row r="2" spans="2:6" ht="52.5" customHeight="1" x14ac:dyDescent="0.25">
      <c r="B2" s="50" t="s">
        <v>19</v>
      </c>
      <c r="C2" s="50"/>
      <c r="D2" s="50"/>
      <c r="E2" s="50"/>
      <c r="F2" s="50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22</v>
      </c>
      <c r="F5" s="12" t="s">
        <v>10</v>
      </c>
    </row>
    <row r="6" spans="2:6" x14ac:dyDescent="0.25">
      <c r="B6" s="2" t="s">
        <v>0</v>
      </c>
      <c r="C6" s="31">
        <f>SUM(C7:C9)</f>
        <v>1859589</v>
      </c>
      <c r="D6" s="31">
        <f>SUM(D7:D9)</f>
        <v>1859589</v>
      </c>
      <c r="E6" s="31">
        <f>SUM(E7:E9)</f>
        <v>898542</v>
      </c>
      <c r="F6" s="40">
        <f t="shared" ref="F6:F40" si="0">IF(E6=0,"%",E6/D6)</f>
        <v>0.48319386703190864</v>
      </c>
    </row>
    <row r="7" spans="2:6" x14ac:dyDescent="0.25">
      <c r="B7" s="15" t="s">
        <v>25</v>
      </c>
      <c r="C7" s="33">
        <v>212597</v>
      </c>
      <c r="D7" s="33">
        <v>212597</v>
      </c>
      <c r="E7" s="33">
        <v>87808</v>
      </c>
      <c r="F7" s="46">
        <f t="shared" si="0"/>
        <v>0.41302558361594943</v>
      </c>
    </row>
    <row r="8" spans="2:6" x14ac:dyDescent="0.25">
      <c r="B8" s="15" t="s">
        <v>31</v>
      </c>
      <c r="C8" s="33">
        <v>650000</v>
      </c>
      <c r="D8" s="33">
        <v>650000</v>
      </c>
      <c r="E8" s="33">
        <v>581028</v>
      </c>
      <c r="F8" s="46">
        <f t="shared" si="0"/>
        <v>0.89388923076923077</v>
      </c>
    </row>
    <row r="9" spans="2:6" x14ac:dyDescent="0.25">
      <c r="B9" s="15" t="s">
        <v>35</v>
      </c>
      <c r="C9" s="33">
        <v>996992</v>
      </c>
      <c r="D9" s="33">
        <v>996992</v>
      </c>
      <c r="E9" s="33">
        <v>229706</v>
      </c>
      <c r="F9" s="46">
        <f t="shared" si="0"/>
        <v>0.2303990403132623</v>
      </c>
    </row>
    <row r="10" spans="2:6" x14ac:dyDescent="0.25">
      <c r="B10" s="2" t="s">
        <v>1</v>
      </c>
      <c r="C10" s="31">
        <f>SUM(C11:C11)</f>
        <v>867000</v>
      </c>
      <c r="D10" s="31">
        <f>SUM(D11:D11)</f>
        <v>867000</v>
      </c>
      <c r="E10" s="31">
        <f>SUM(E11:E11)</f>
        <v>429633</v>
      </c>
      <c r="F10" s="40">
        <f t="shared" si="0"/>
        <v>0.49553979238754325</v>
      </c>
    </row>
    <row r="11" spans="2:6" x14ac:dyDescent="0.25">
      <c r="B11" s="24" t="s">
        <v>35</v>
      </c>
      <c r="C11" s="32">
        <v>867000</v>
      </c>
      <c r="D11" s="32">
        <v>867000</v>
      </c>
      <c r="E11" s="32">
        <v>429633</v>
      </c>
      <c r="F11" s="27">
        <f t="shared" si="0"/>
        <v>0.49553979238754325</v>
      </c>
    </row>
    <row r="12" spans="2:6" x14ac:dyDescent="0.25">
      <c r="B12" s="2" t="s">
        <v>2</v>
      </c>
      <c r="C12" s="31">
        <f>+SUM(C13:C24)</f>
        <v>255916433</v>
      </c>
      <c r="D12" s="31">
        <f>+SUM(D13:D24)</f>
        <v>263909822</v>
      </c>
      <c r="E12" s="31">
        <f>+SUM(E13:E24)</f>
        <v>211709140</v>
      </c>
      <c r="F12" s="40">
        <f t="shared" si="0"/>
        <v>0.80220257963722164</v>
      </c>
    </row>
    <row r="13" spans="2:6" x14ac:dyDescent="0.25">
      <c r="B13" s="13" t="s">
        <v>24</v>
      </c>
      <c r="C13" s="32">
        <v>495238</v>
      </c>
      <c r="D13" s="32">
        <v>6569310</v>
      </c>
      <c r="E13" s="32">
        <v>5429476</v>
      </c>
      <c r="F13" s="27">
        <f t="shared" si="0"/>
        <v>0.82649106222723545</v>
      </c>
    </row>
    <row r="14" spans="2:6" x14ac:dyDescent="0.25">
      <c r="B14" s="15" t="s">
        <v>25</v>
      </c>
      <c r="C14" s="33">
        <v>5794291</v>
      </c>
      <c r="D14" s="33">
        <v>7609126</v>
      </c>
      <c r="E14" s="33">
        <v>2715856</v>
      </c>
      <c r="F14" s="46">
        <f t="shared" si="0"/>
        <v>0.35692088684035461</v>
      </c>
    </row>
    <row r="15" spans="2:6" x14ac:dyDescent="0.25">
      <c r="B15" s="15" t="s">
        <v>26</v>
      </c>
      <c r="C15" s="33">
        <v>4893863</v>
      </c>
      <c r="D15" s="33">
        <v>7627895</v>
      </c>
      <c r="E15" s="33">
        <v>7338276</v>
      </c>
      <c r="F15" s="46">
        <f t="shared" si="0"/>
        <v>0.96203159587278009</v>
      </c>
    </row>
    <row r="16" spans="2:6" x14ac:dyDescent="0.25">
      <c r="B16" s="15" t="s">
        <v>27</v>
      </c>
      <c r="C16" s="33">
        <v>73046</v>
      </c>
      <c r="D16" s="33">
        <v>2806645</v>
      </c>
      <c r="E16" s="33">
        <v>2690573</v>
      </c>
      <c r="F16" s="46">
        <f t="shared" si="0"/>
        <v>0.95864386126496226</v>
      </c>
    </row>
    <row r="17" spans="2:6" x14ac:dyDescent="0.25">
      <c r="B17" s="15" t="s">
        <v>28</v>
      </c>
      <c r="C17" s="33">
        <v>936500</v>
      </c>
      <c r="D17" s="33">
        <v>1605556</v>
      </c>
      <c r="E17" s="33">
        <v>965444</v>
      </c>
      <c r="F17" s="46">
        <f t="shared" si="0"/>
        <v>0.60131443562230158</v>
      </c>
    </row>
    <row r="18" spans="2:6" x14ac:dyDescent="0.25">
      <c r="B18" s="15" t="s">
        <v>29</v>
      </c>
      <c r="C18" s="33">
        <v>127610</v>
      </c>
      <c r="D18" s="33">
        <v>744404</v>
      </c>
      <c r="E18" s="33">
        <v>502052</v>
      </c>
      <c r="F18" s="46">
        <f t="shared" si="0"/>
        <v>0.67443484989333746</v>
      </c>
    </row>
    <row r="19" spans="2:6" x14ac:dyDescent="0.25">
      <c r="B19" s="15" t="s">
        <v>30</v>
      </c>
      <c r="C19" s="33">
        <v>402081</v>
      </c>
      <c r="D19" s="33">
        <v>2555002</v>
      </c>
      <c r="E19" s="33">
        <v>2188911</v>
      </c>
      <c r="F19" s="46">
        <f t="shared" si="0"/>
        <v>0.85671596343173118</v>
      </c>
    </row>
    <row r="20" spans="2:6" x14ac:dyDescent="0.25">
      <c r="B20" s="15" t="s">
        <v>31</v>
      </c>
      <c r="C20" s="33">
        <v>411623</v>
      </c>
      <c r="D20" s="33">
        <v>978768</v>
      </c>
      <c r="E20" s="33">
        <v>701987</v>
      </c>
      <c r="F20" s="46">
        <f t="shared" si="0"/>
        <v>0.71721490690337242</v>
      </c>
    </row>
    <row r="21" spans="2:6" x14ac:dyDescent="0.25">
      <c r="B21" s="15" t="s">
        <v>32</v>
      </c>
      <c r="C21" s="33">
        <v>162022</v>
      </c>
      <c r="D21" s="33">
        <v>798394</v>
      </c>
      <c r="E21" s="33">
        <v>741570</v>
      </c>
      <c r="F21" s="46">
        <f t="shared" si="0"/>
        <v>0.92882712044429194</v>
      </c>
    </row>
    <row r="22" spans="2:6" x14ac:dyDescent="0.25">
      <c r="B22" s="15" t="s">
        <v>33</v>
      </c>
      <c r="C22" s="33">
        <v>168429</v>
      </c>
      <c r="D22" s="33">
        <v>536410</v>
      </c>
      <c r="E22" s="33">
        <v>213212</v>
      </c>
      <c r="F22" s="46">
        <f t="shared" si="0"/>
        <v>0.39747953990417778</v>
      </c>
    </row>
    <row r="23" spans="2:6" x14ac:dyDescent="0.25">
      <c r="B23" s="15" t="s">
        <v>34</v>
      </c>
      <c r="C23" s="33">
        <v>73402843</v>
      </c>
      <c r="D23" s="33">
        <v>81448074</v>
      </c>
      <c r="E23" s="33">
        <v>69127392</v>
      </c>
      <c r="F23" s="46">
        <f t="shared" si="0"/>
        <v>0.84872960900217231</v>
      </c>
    </row>
    <row r="24" spans="2:6" x14ac:dyDescent="0.25">
      <c r="B24" s="15" t="s">
        <v>35</v>
      </c>
      <c r="C24" s="33">
        <v>169048887</v>
      </c>
      <c r="D24" s="33">
        <v>150630238</v>
      </c>
      <c r="E24" s="33">
        <v>119094391</v>
      </c>
      <c r="F24" s="46">
        <f t="shared" si="0"/>
        <v>0.79064066140558042</v>
      </c>
    </row>
    <row r="25" spans="2:6" x14ac:dyDescent="0.25">
      <c r="B25" s="2" t="s">
        <v>4</v>
      </c>
      <c r="C25" s="31">
        <f>+SUM(C26:C28)</f>
        <v>3691587</v>
      </c>
      <c r="D25" s="31">
        <f>+SUM(D26:D28)</f>
        <v>2033445</v>
      </c>
      <c r="E25" s="31">
        <f>+SUM(E26:E28)</f>
        <v>1723059</v>
      </c>
      <c r="F25" s="40">
        <f t="shared" si="0"/>
        <v>0.84735953025530564</v>
      </c>
    </row>
    <row r="26" spans="2:6" x14ac:dyDescent="0.25">
      <c r="B26" s="13" t="s">
        <v>31</v>
      </c>
      <c r="C26" s="32">
        <v>0</v>
      </c>
      <c r="D26" s="32">
        <v>8905</v>
      </c>
      <c r="E26" s="32">
        <v>0</v>
      </c>
      <c r="F26" s="27" t="str">
        <f t="shared" si="0"/>
        <v>%</v>
      </c>
    </row>
    <row r="27" spans="2:6" x14ac:dyDescent="0.25">
      <c r="B27" s="55" t="s">
        <v>34</v>
      </c>
      <c r="C27" s="56">
        <v>3350465</v>
      </c>
      <c r="D27" s="56">
        <v>1715961</v>
      </c>
      <c r="E27" s="56">
        <v>1439457</v>
      </c>
      <c r="F27" s="57">
        <f t="shared" si="0"/>
        <v>0.83886347067328448</v>
      </c>
    </row>
    <row r="28" spans="2:6" x14ac:dyDescent="0.25">
      <c r="B28" s="15" t="s">
        <v>35</v>
      </c>
      <c r="C28" s="33">
        <v>341122</v>
      </c>
      <c r="D28" s="33">
        <v>308579</v>
      </c>
      <c r="E28" s="33">
        <v>283602</v>
      </c>
      <c r="F28" s="46">
        <f t="shared" si="0"/>
        <v>0.91905800459525766</v>
      </c>
    </row>
    <row r="29" spans="2:6" x14ac:dyDescent="0.25">
      <c r="B29" s="2" t="s">
        <v>5</v>
      </c>
      <c r="C29" s="31">
        <f>+SUM(C30:C39)</f>
        <v>3043741</v>
      </c>
      <c r="D29" s="31">
        <f>+SUM(D30:D39)</f>
        <v>20735666</v>
      </c>
      <c r="E29" s="31">
        <f>+SUM(E30:E39)</f>
        <v>13770329</v>
      </c>
      <c r="F29" s="40">
        <f t="shared" si="0"/>
        <v>0.6640890627771493</v>
      </c>
    </row>
    <row r="30" spans="2:6" x14ac:dyDescent="0.25">
      <c r="B30" s="15" t="s">
        <v>24</v>
      </c>
      <c r="C30" s="33">
        <v>0</v>
      </c>
      <c r="D30" s="33">
        <v>62727</v>
      </c>
      <c r="E30" s="33">
        <v>42726</v>
      </c>
      <c r="F30" s="46">
        <f t="shared" si="0"/>
        <v>0.68114209192213881</v>
      </c>
    </row>
    <row r="31" spans="2:6" x14ac:dyDescent="0.25">
      <c r="B31" s="15" t="s">
        <v>25</v>
      </c>
      <c r="C31" s="33">
        <v>0</v>
      </c>
      <c r="D31" s="33">
        <v>35323</v>
      </c>
      <c r="E31" s="33">
        <v>35323</v>
      </c>
      <c r="F31" s="46">
        <f t="shared" si="0"/>
        <v>1</v>
      </c>
    </row>
    <row r="32" spans="2:6" x14ac:dyDescent="0.25">
      <c r="B32" s="15" t="s">
        <v>26</v>
      </c>
      <c r="C32" s="33">
        <v>0</v>
      </c>
      <c r="D32" s="33">
        <v>8250</v>
      </c>
      <c r="E32" s="33">
        <v>8250</v>
      </c>
      <c r="F32" s="46">
        <f t="shared" si="0"/>
        <v>1</v>
      </c>
    </row>
    <row r="33" spans="2:6" x14ac:dyDescent="0.25">
      <c r="B33" s="15" t="s">
        <v>28</v>
      </c>
      <c r="C33" s="33">
        <v>0</v>
      </c>
      <c r="D33" s="33">
        <v>46450</v>
      </c>
      <c r="E33" s="33">
        <v>46450</v>
      </c>
      <c r="F33" s="46">
        <f t="shared" si="0"/>
        <v>1</v>
      </c>
    </row>
    <row r="34" spans="2:6" x14ac:dyDescent="0.25">
      <c r="B34" s="15" t="s">
        <v>29</v>
      </c>
      <c r="C34" s="33">
        <v>0</v>
      </c>
      <c r="D34" s="33">
        <v>23763</v>
      </c>
      <c r="E34" s="33">
        <v>23761</v>
      </c>
      <c r="F34" s="46">
        <f t="shared" si="0"/>
        <v>0.99991583554265029</v>
      </c>
    </row>
    <row r="35" spans="2:6" x14ac:dyDescent="0.25">
      <c r="B35" s="15" t="s">
        <v>30</v>
      </c>
      <c r="C35" s="33">
        <v>0</v>
      </c>
      <c r="D35" s="33">
        <v>33946</v>
      </c>
      <c r="E35" s="33">
        <v>33946</v>
      </c>
      <c r="F35" s="46">
        <f t="shared" si="0"/>
        <v>1</v>
      </c>
    </row>
    <row r="36" spans="2:6" x14ac:dyDescent="0.25">
      <c r="B36" s="15" t="s">
        <v>31</v>
      </c>
      <c r="C36" s="33">
        <v>0</v>
      </c>
      <c r="D36" s="33">
        <v>86045</v>
      </c>
      <c r="E36" s="33">
        <v>65962</v>
      </c>
      <c r="F36" s="46">
        <f t="shared" si="0"/>
        <v>0.7665988726828985</v>
      </c>
    </row>
    <row r="37" spans="2:6" x14ac:dyDescent="0.25">
      <c r="B37" s="15" t="s">
        <v>32</v>
      </c>
      <c r="C37" s="33">
        <v>0</v>
      </c>
      <c r="D37" s="33">
        <v>33195</v>
      </c>
      <c r="E37" s="33">
        <v>33195</v>
      </c>
      <c r="F37" s="46">
        <f t="shared" si="0"/>
        <v>1</v>
      </c>
    </row>
    <row r="38" spans="2:6" x14ac:dyDescent="0.25">
      <c r="B38" s="15" t="s">
        <v>34</v>
      </c>
      <c r="C38" s="33">
        <v>1047741</v>
      </c>
      <c r="D38" s="33">
        <v>8228055</v>
      </c>
      <c r="E38" s="33">
        <v>6285504</v>
      </c>
      <c r="F38" s="46">
        <f t="shared" si="0"/>
        <v>0.7639112767233569</v>
      </c>
    </row>
    <row r="39" spans="2:6" x14ac:dyDescent="0.25">
      <c r="B39" s="15" t="s">
        <v>35</v>
      </c>
      <c r="C39" s="33">
        <v>1996000</v>
      </c>
      <c r="D39" s="33">
        <v>12177912</v>
      </c>
      <c r="E39" s="33">
        <v>7195212</v>
      </c>
      <c r="F39" s="46">
        <f t="shared" si="0"/>
        <v>0.59084118853872492</v>
      </c>
    </row>
    <row r="40" spans="2:6" x14ac:dyDescent="0.25">
      <c r="B40" s="4" t="s">
        <v>8</v>
      </c>
      <c r="C40" s="36">
        <f>+C29+C25+C12+C10+C6</f>
        <v>265378350</v>
      </c>
      <c r="D40" s="36">
        <f>+D29+D25+D12+D10+D6</f>
        <v>289405522</v>
      </c>
      <c r="E40" s="36">
        <f>+E29+E25+E12+E10+E6</f>
        <v>228530703</v>
      </c>
      <c r="F40" s="43">
        <f t="shared" si="0"/>
        <v>0.78965564105580544</v>
      </c>
    </row>
    <row r="41" spans="2:6" x14ac:dyDescent="0.25">
      <c r="B41" s="49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showGridLines="0" zoomScale="160" zoomScaleNormal="160" workbookViewId="0">
      <selection activeCell="E14" sqref="E14"/>
    </sheetView>
  </sheetViews>
  <sheetFormatPr baseColWidth="10" defaultRowHeight="15" x14ac:dyDescent="0.25"/>
  <cols>
    <col min="2" max="2" width="82.28515625" bestFit="1" customWidth="1"/>
    <col min="5" max="5" width="12.42578125" customWidth="1"/>
  </cols>
  <sheetData>
    <row r="2" spans="2:6" ht="52.5" customHeight="1" x14ac:dyDescent="0.25">
      <c r="B2" s="50" t="s">
        <v>20</v>
      </c>
      <c r="C2" s="50"/>
      <c r="D2" s="50"/>
      <c r="E2" s="50"/>
      <c r="F2" s="50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22</v>
      </c>
      <c r="F5" s="12" t="s">
        <v>10</v>
      </c>
    </row>
    <row r="6" spans="2:6" x14ac:dyDescent="0.25">
      <c r="B6" s="2" t="s">
        <v>5</v>
      </c>
      <c r="C6" s="31">
        <f>+SUM(C15:C15)</f>
        <v>0</v>
      </c>
      <c r="D6" s="31">
        <f>+SUM(D15:D15)</f>
        <v>514500</v>
      </c>
      <c r="E6" s="31">
        <f>+SUM(E15:E15)</f>
        <v>435397</v>
      </c>
      <c r="F6" s="40">
        <f t="shared" ref="F6:F15" si="0">IF(E6=0,"%",E6/D6)</f>
        <v>0.84625267249757041</v>
      </c>
    </row>
    <row r="7" spans="2:6" x14ac:dyDescent="0.25">
      <c r="B7" s="13" t="s">
        <v>44</v>
      </c>
      <c r="C7" s="32">
        <v>0</v>
      </c>
      <c r="D7" s="32">
        <v>27331740</v>
      </c>
      <c r="E7" s="32">
        <v>15385568</v>
      </c>
      <c r="F7" s="27">
        <f t="shared" si="0"/>
        <v>0.56291944823125051</v>
      </c>
    </row>
    <row r="8" spans="2:6" x14ac:dyDescent="0.25">
      <c r="B8" s="15" t="s">
        <v>45</v>
      </c>
      <c r="C8" s="33">
        <v>0</v>
      </c>
      <c r="D8" s="33">
        <v>279196</v>
      </c>
      <c r="E8" s="33">
        <v>0</v>
      </c>
      <c r="F8" s="46" t="str">
        <f t="shared" si="0"/>
        <v>%</v>
      </c>
    </row>
    <row r="9" spans="2:6" x14ac:dyDescent="0.25">
      <c r="B9" s="15" t="s">
        <v>46</v>
      </c>
      <c r="C9" s="33">
        <v>0</v>
      </c>
      <c r="D9" s="33">
        <v>122861</v>
      </c>
      <c r="E9" s="33">
        <v>0</v>
      </c>
      <c r="F9" s="46" t="str">
        <f t="shared" si="0"/>
        <v>%</v>
      </c>
    </row>
    <row r="10" spans="2:6" x14ac:dyDescent="0.25">
      <c r="B10" s="15" t="s">
        <v>47</v>
      </c>
      <c r="C10" s="33">
        <v>0</v>
      </c>
      <c r="D10" s="33">
        <v>1236870</v>
      </c>
      <c r="E10" s="33">
        <v>1236870</v>
      </c>
      <c r="F10" s="46">
        <f t="shared" si="0"/>
        <v>1</v>
      </c>
    </row>
    <row r="11" spans="2:6" x14ac:dyDescent="0.25">
      <c r="B11" s="15" t="s">
        <v>48</v>
      </c>
      <c r="C11" s="33">
        <v>0</v>
      </c>
      <c r="D11" s="33">
        <v>355067</v>
      </c>
      <c r="E11" s="33">
        <v>209997</v>
      </c>
      <c r="F11" s="46">
        <f t="shared" si="0"/>
        <v>0.59142922321702662</v>
      </c>
    </row>
    <row r="12" spans="2:6" x14ac:dyDescent="0.25">
      <c r="B12" s="15" t="s">
        <v>49</v>
      </c>
      <c r="C12" s="33">
        <v>0</v>
      </c>
      <c r="D12" s="33">
        <v>48720</v>
      </c>
      <c r="E12" s="33">
        <v>48720</v>
      </c>
      <c r="F12" s="46">
        <f t="shared" si="0"/>
        <v>1</v>
      </c>
    </row>
    <row r="13" spans="2:6" x14ac:dyDescent="0.25">
      <c r="B13" s="15" t="s">
        <v>50</v>
      </c>
      <c r="C13" s="33">
        <v>0</v>
      </c>
      <c r="D13" s="33">
        <v>59137510</v>
      </c>
      <c r="E13" s="33">
        <v>3748881</v>
      </c>
      <c r="F13" s="46">
        <f t="shared" si="0"/>
        <v>6.3392608177111273E-2</v>
      </c>
    </row>
    <row r="14" spans="2:6" x14ac:dyDescent="0.25">
      <c r="B14" s="15" t="s">
        <v>51</v>
      </c>
      <c r="C14" s="33">
        <v>0</v>
      </c>
      <c r="D14" s="33">
        <v>21067</v>
      </c>
      <c r="E14" s="33">
        <v>0</v>
      </c>
      <c r="F14" s="46" t="str">
        <f t="shared" si="0"/>
        <v>%</v>
      </c>
    </row>
    <row r="15" spans="2:6" x14ac:dyDescent="0.25">
      <c r="B15" s="16" t="s">
        <v>52</v>
      </c>
      <c r="C15" s="34">
        <v>0</v>
      </c>
      <c r="D15" s="34">
        <v>514500</v>
      </c>
      <c r="E15" s="34">
        <v>435397</v>
      </c>
      <c r="F15" s="48">
        <f t="shared" si="0"/>
        <v>0.84625267249757041</v>
      </c>
    </row>
    <row r="16" spans="2:6" x14ac:dyDescent="0.25">
      <c r="B16" s="49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0" t="s">
        <v>13</v>
      </c>
      <c r="C2" s="50"/>
      <c r="D2" s="50"/>
      <c r="E2" s="50"/>
      <c r="F2" s="50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4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="145" zoomScaleNormal="145" workbookViewId="0">
      <selection activeCell="B33" sqref="B33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3.85546875" customWidth="1"/>
  </cols>
  <sheetData>
    <row r="2" spans="2:6" ht="60" customHeight="1" x14ac:dyDescent="0.25">
      <c r="B2" s="50" t="s">
        <v>21</v>
      </c>
      <c r="C2" s="50"/>
      <c r="D2" s="50"/>
      <c r="E2" s="50"/>
      <c r="F2" s="50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22</v>
      </c>
      <c r="F5" s="12" t="s">
        <v>10</v>
      </c>
    </row>
    <row r="6" spans="2:6" x14ac:dyDescent="0.25">
      <c r="B6" s="2" t="s">
        <v>15</v>
      </c>
      <c r="C6" s="31">
        <f>+C7</f>
        <v>0</v>
      </c>
      <c r="D6" s="31">
        <f t="shared" ref="D6:E6" si="0">+D7</f>
        <v>18270</v>
      </c>
      <c r="E6" s="31">
        <f t="shared" si="0"/>
        <v>18270</v>
      </c>
      <c r="F6" s="40">
        <f t="shared" ref="F6:F32" si="1">IF(E6=0,"%",E6/D6)</f>
        <v>1</v>
      </c>
    </row>
    <row r="7" spans="2:6" x14ac:dyDescent="0.25">
      <c r="B7" s="30" t="s">
        <v>16</v>
      </c>
      <c r="C7" s="32">
        <v>0</v>
      </c>
      <c r="D7" s="32">
        <v>18270</v>
      </c>
      <c r="E7" s="32">
        <v>18270</v>
      </c>
      <c r="F7" s="46">
        <f t="shared" si="1"/>
        <v>1</v>
      </c>
    </row>
    <row r="8" spans="2:6" x14ac:dyDescent="0.25">
      <c r="B8" s="2" t="s">
        <v>2</v>
      </c>
      <c r="C8" s="31">
        <f>SUM(C9:C19)</f>
        <v>0</v>
      </c>
      <c r="D8" s="31">
        <f>SUM(D9:D19)</f>
        <v>639053457</v>
      </c>
      <c r="E8" s="31">
        <f>SUM(E9:E19)</f>
        <v>564842665</v>
      </c>
      <c r="F8" s="40">
        <f t="shared" si="1"/>
        <v>0.88387389006801043</v>
      </c>
    </row>
    <row r="9" spans="2:6" x14ac:dyDescent="0.25">
      <c r="B9" s="30" t="s">
        <v>24</v>
      </c>
      <c r="C9" s="32">
        <v>0</v>
      </c>
      <c r="D9" s="32">
        <v>28641175</v>
      </c>
      <c r="E9" s="32">
        <v>23746633</v>
      </c>
      <c r="F9" s="27">
        <f t="shared" si="1"/>
        <v>0.82910819824954807</v>
      </c>
    </row>
    <row r="10" spans="2:6" x14ac:dyDescent="0.25">
      <c r="B10" s="28" t="s">
        <v>25</v>
      </c>
      <c r="C10" s="33">
        <v>0</v>
      </c>
      <c r="D10" s="33">
        <v>78161854</v>
      </c>
      <c r="E10" s="33">
        <v>71692098</v>
      </c>
      <c r="F10" s="46">
        <f t="shared" si="1"/>
        <v>0.91722617019806107</v>
      </c>
    </row>
    <row r="11" spans="2:6" x14ac:dyDescent="0.25">
      <c r="B11" s="28" t="s">
        <v>26</v>
      </c>
      <c r="C11" s="33">
        <v>0</v>
      </c>
      <c r="D11" s="33">
        <v>8654069</v>
      </c>
      <c r="E11" s="33">
        <v>7414152</v>
      </c>
      <c r="F11" s="46">
        <f t="shared" si="1"/>
        <v>0.85672439172833037</v>
      </c>
    </row>
    <row r="12" spans="2:6" x14ac:dyDescent="0.25">
      <c r="B12" s="28" t="s">
        <v>27</v>
      </c>
      <c r="C12" s="33">
        <v>0</v>
      </c>
      <c r="D12" s="33">
        <v>456644</v>
      </c>
      <c r="E12" s="33">
        <v>422084</v>
      </c>
      <c r="F12" s="46">
        <f t="shared" si="1"/>
        <v>0.9243174113751631</v>
      </c>
    </row>
    <row r="13" spans="2:6" x14ac:dyDescent="0.25">
      <c r="B13" s="28" t="s">
        <v>28</v>
      </c>
      <c r="C13" s="33">
        <v>0</v>
      </c>
      <c r="D13" s="33">
        <v>17261789</v>
      </c>
      <c r="E13" s="33">
        <v>14969895</v>
      </c>
      <c r="F13" s="46">
        <f t="shared" si="1"/>
        <v>0.86722731925410512</v>
      </c>
    </row>
    <row r="14" spans="2:6" x14ac:dyDescent="0.25">
      <c r="B14" s="28" t="s">
        <v>29</v>
      </c>
      <c r="C14" s="33">
        <v>0</v>
      </c>
      <c r="D14" s="33">
        <v>17517745</v>
      </c>
      <c r="E14" s="33">
        <v>11649551</v>
      </c>
      <c r="F14" s="46">
        <f t="shared" si="1"/>
        <v>0.66501430406710449</v>
      </c>
    </row>
    <row r="15" spans="2:6" x14ac:dyDescent="0.25">
      <c r="B15" s="28" t="s">
        <v>31</v>
      </c>
      <c r="C15" s="33">
        <v>0</v>
      </c>
      <c r="D15" s="33">
        <v>4230555</v>
      </c>
      <c r="E15" s="33">
        <v>4056426</v>
      </c>
      <c r="F15" s="46">
        <f t="shared" si="1"/>
        <v>0.95884015217861485</v>
      </c>
    </row>
    <row r="16" spans="2:6" x14ac:dyDescent="0.25">
      <c r="B16" s="28" t="s">
        <v>32</v>
      </c>
      <c r="C16" s="33">
        <v>0</v>
      </c>
      <c r="D16" s="33">
        <v>2338670</v>
      </c>
      <c r="E16" s="33">
        <v>2337566</v>
      </c>
      <c r="F16" s="46">
        <f t="shared" si="1"/>
        <v>0.99952793681879015</v>
      </c>
    </row>
    <row r="17" spans="2:6" x14ac:dyDescent="0.25">
      <c r="B17" s="28" t="s">
        <v>33</v>
      </c>
      <c r="C17" s="33">
        <v>0</v>
      </c>
      <c r="D17" s="33">
        <v>2851711</v>
      </c>
      <c r="E17" s="33">
        <v>1919537</v>
      </c>
      <c r="F17" s="46">
        <f t="shared" si="1"/>
        <v>0.67311764761576476</v>
      </c>
    </row>
    <row r="18" spans="2:6" x14ac:dyDescent="0.25">
      <c r="B18" s="28" t="s">
        <v>34</v>
      </c>
      <c r="C18" s="33">
        <v>0</v>
      </c>
      <c r="D18" s="33">
        <v>6692537</v>
      </c>
      <c r="E18" s="33">
        <v>6479702</v>
      </c>
      <c r="F18" s="46">
        <f t="shared" si="1"/>
        <v>0.96819815863550696</v>
      </c>
    </row>
    <row r="19" spans="2:6" x14ac:dyDescent="0.25">
      <c r="B19" s="28" t="s">
        <v>35</v>
      </c>
      <c r="C19" s="33">
        <v>0</v>
      </c>
      <c r="D19" s="33">
        <v>472246708</v>
      </c>
      <c r="E19" s="33">
        <v>420155021</v>
      </c>
      <c r="F19" s="46">
        <f t="shared" si="1"/>
        <v>0.88969391185253111</v>
      </c>
    </row>
    <row r="20" spans="2:6" x14ac:dyDescent="0.25">
      <c r="B20" s="2" t="s">
        <v>14</v>
      </c>
      <c r="C20" s="31">
        <v>0</v>
      </c>
      <c r="D20" s="31">
        <f>+D21</f>
        <v>80000</v>
      </c>
      <c r="E20" s="31">
        <f>+E21</f>
        <v>79937</v>
      </c>
      <c r="F20" s="40">
        <f t="shared" si="1"/>
        <v>0.99921249999999995</v>
      </c>
    </row>
    <row r="21" spans="2:6" x14ac:dyDescent="0.25">
      <c r="B21" s="29" t="s">
        <v>16</v>
      </c>
      <c r="C21" s="35">
        <v>0</v>
      </c>
      <c r="D21" s="35">
        <v>80000</v>
      </c>
      <c r="E21" s="35">
        <v>79937</v>
      </c>
      <c r="F21" s="47">
        <f t="shared" si="1"/>
        <v>0.99921249999999995</v>
      </c>
    </row>
    <row r="22" spans="2:6" x14ac:dyDescent="0.25">
      <c r="B22" s="2" t="s">
        <v>5</v>
      </c>
      <c r="C22" s="31">
        <f>+SUM(C23:C31)</f>
        <v>0</v>
      </c>
      <c r="D22" s="31">
        <f>+SUM(D23:D31)</f>
        <v>23646010</v>
      </c>
      <c r="E22" s="31">
        <f>+SUM(E23:E31)</f>
        <v>19575827</v>
      </c>
      <c r="F22" s="40">
        <f t="shared" si="1"/>
        <v>0.82787019882001234</v>
      </c>
    </row>
    <row r="23" spans="2:6" x14ac:dyDescent="0.25">
      <c r="B23" s="30" t="s">
        <v>24</v>
      </c>
      <c r="C23" s="32">
        <v>0</v>
      </c>
      <c r="D23" s="32">
        <v>1418168</v>
      </c>
      <c r="E23" s="32">
        <v>1402061</v>
      </c>
      <c r="F23" s="27">
        <f t="shared" si="1"/>
        <v>0.98864238933610127</v>
      </c>
    </row>
    <row r="24" spans="2:6" x14ac:dyDescent="0.25">
      <c r="B24" s="28" t="s">
        <v>25</v>
      </c>
      <c r="C24" s="33">
        <v>0</v>
      </c>
      <c r="D24" s="33">
        <v>2580884</v>
      </c>
      <c r="E24" s="33">
        <v>1585884</v>
      </c>
      <c r="F24" s="46">
        <f t="shared" si="1"/>
        <v>0.61447318050714406</v>
      </c>
    </row>
    <row r="25" spans="2:6" x14ac:dyDescent="0.25">
      <c r="B25" s="28" t="s">
        <v>26</v>
      </c>
      <c r="C25" s="33">
        <v>0</v>
      </c>
      <c r="D25" s="33">
        <v>19084</v>
      </c>
      <c r="E25" s="33">
        <v>14838</v>
      </c>
      <c r="F25" s="46">
        <f t="shared" si="1"/>
        <v>0.77750995598407047</v>
      </c>
    </row>
    <row r="26" spans="2:6" x14ac:dyDescent="0.25">
      <c r="B26" s="28" t="s">
        <v>28</v>
      </c>
      <c r="C26" s="33">
        <v>0</v>
      </c>
      <c r="D26" s="33">
        <v>1697687</v>
      </c>
      <c r="E26" s="33">
        <v>1250035</v>
      </c>
      <c r="F26" s="46">
        <f t="shared" si="1"/>
        <v>0.7363165294898294</v>
      </c>
    </row>
    <row r="27" spans="2:6" x14ac:dyDescent="0.25">
      <c r="B27" s="28" t="s">
        <v>29</v>
      </c>
      <c r="C27" s="33">
        <v>0</v>
      </c>
      <c r="D27" s="33">
        <v>113832</v>
      </c>
      <c r="E27" s="33">
        <v>61032</v>
      </c>
      <c r="F27" s="46">
        <f t="shared" si="1"/>
        <v>0.53615854944128194</v>
      </c>
    </row>
    <row r="28" spans="2:6" x14ac:dyDescent="0.25">
      <c r="B28" s="28" t="s">
        <v>31</v>
      </c>
      <c r="C28" s="33">
        <v>0</v>
      </c>
      <c r="D28" s="33">
        <v>98880</v>
      </c>
      <c r="E28" s="33">
        <v>98880</v>
      </c>
      <c r="F28" s="46">
        <f t="shared" si="1"/>
        <v>1</v>
      </c>
    </row>
    <row r="29" spans="2:6" x14ac:dyDescent="0.25">
      <c r="B29" s="28" t="s">
        <v>32</v>
      </c>
      <c r="C29" s="33">
        <v>0</v>
      </c>
      <c r="D29" s="33">
        <v>238445</v>
      </c>
      <c r="E29" s="33">
        <v>147784</v>
      </c>
      <c r="F29" s="46">
        <f t="shared" si="1"/>
        <v>0.61978233974291763</v>
      </c>
    </row>
    <row r="30" spans="2:6" x14ac:dyDescent="0.25">
      <c r="B30" s="28" t="s">
        <v>34</v>
      </c>
      <c r="C30" s="33">
        <v>0</v>
      </c>
      <c r="D30" s="33">
        <v>2492686</v>
      </c>
      <c r="E30" s="33">
        <v>2476296</v>
      </c>
      <c r="F30" s="46">
        <f t="shared" si="1"/>
        <v>0.99342476348806064</v>
      </c>
    </row>
    <row r="31" spans="2:6" x14ac:dyDescent="0.25">
      <c r="B31" s="28" t="s">
        <v>35</v>
      </c>
      <c r="C31" s="33">
        <v>0</v>
      </c>
      <c r="D31" s="33">
        <v>14986344</v>
      </c>
      <c r="E31" s="33">
        <v>12539017</v>
      </c>
      <c r="F31" s="46">
        <f t="shared" si="1"/>
        <v>0.8366961948824877</v>
      </c>
    </row>
    <row r="32" spans="2:6" x14ac:dyDescent="0.25">
      <c r="B32" s="4" t="s">
        <v>8</v>
      </c>
      <c r="C32" s="36">
        <f>+C22+C20+C8+C6</f>
        <v>0</v>
      </c>
      <c r="D32" s="36">
        <f t="shared" ref="D32:E32" si="2">+D22+D20+D8+D6</f>
        <v>662797737</v>
      </c>
      <c r="E32" s="36">
        <f t="shared" si="2"/>
        <v>584516699</v>
      </c>
      <c r="F32" s="43">
        <f t="shared" si="1"/>
        <v>0.88189302161120686</v>
      </c>
    </row>
    <row r="33" spans="2:2" x14ac:dyDescent="0.25">
      <c r="B33" s="49" t="s">
        <v>23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="190" zoomScaleNormal="190" workbookViewId="0">
      <selection activeCell="E6" sqref="E6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3.28515625" customWidth="1"/>
  </cols>
  <sheetData>
    <row r="2" spans="2:6" ht="60" customHeight="1" x14ac:dyDescent="0.25">
      <c r="B2" s="59" t="s">
        <v>54</v>
      </c>
      <c r="C2" s="59"/>
      <c r="D2" s="59"/>
      <c r="E2" s="59"/>
      <c r="F2" s="59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55</v>
      </c>
      <c r="F5" s="12" t="s">
        <v>10</v>
      </c>
    </row>
    <row r="6" spans="2:6" x14ac:dyDescent="0.25">
      <c r="B6" s="58" t="s">
        <v>53</v>
      </c>
      <c r="C6" s="3">
        <f>+C8</f>
        <v>0</v>
      </c>
      <c r="D6" s="3">
        <f t="shared" ref="D6:E6" si="0">+D8</f>
        <v>1070603</v>
      </c>
      <c r="E6" s="3">
        <f t="shared" si="0"/>
        <v>697709</v>
      </c>
      <c r="F6" s="6">
        <f t="shared" ref="F6:F9" si="1">E6/D6</f>
        <v>0.65169722109876393</v>
      </c>
    </row>
    <row r="7" spans="2:6" x14ac:dyDescent="0.25">
      <c r="B7" s="28" t="s">
        <v>24</v>
      </c>
      <c r="C7" s="33">
        <v>0</v>
      </c>
      <c r="D7" s="33">
        <v>3908947</v>
      </c>
      <c r="E7" s="33">
        <v>2440226</v>
      </c>
      <c r="F7" s="46">
        <f t="shared" si="1"/>
        <v>0.62426684219560924</v>
      </c>
    </row>
    <row r="8" spans="2:6" x14ac:dyDescent="0.25">
      <c r="B8" s="28" t="s">
        <v>25</v>
      </c>
      <c r="C8" s="33">
        <v>0</v>
      </c>
      <c r="D8" s="33">
        <v>1070603</v>
      </c>
      <c r="E8" s="33">
        <v>697709</v>
      </c>
      <c r="F8" s="46">
        <f t="shared" si="1"/>
        <v>0.65169722109876393</v>
      </c>
    </row>
    <row r="9" spans="2:6" x14ac:dyDescent="0.25">
      <c r="B9" s="4" t="s">
        <v>8</v>
      </c>
      <c r="C9" s="5">
        <f>+C6</f>
        <v>0</v>
      </c>
      <c r="D9" s="5">
        <f t="shared" ref="D9:E9" si="2">+D6</f>
        <v>1070603</v>
      </c>
      <c r="E9" s="5">
        <f t="shared" si="2"/>
        <v>697709</v>
      </c>
      <c r="F9" s="7">
        <f t="shared" si="1"/>
        <v>0.65169722109876393</v>
      </c>
    </row>
    <row r="10" spans="2:6" x14ac:dyDescent="0.25">
      <c r="B10" s="49" t="s">
        <v>23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2019-03-08T21:43:01Z</dcterms:modified>
</cp:coreProperties>
</file>