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9\2.- Información a Comunicaciones\PpR_Pliego 2018\01_Enero\"/>
    </mc:Choice>
  </mc:AlternateContent>
  <bookViews>
    <workbookView xWindow="120" yWindow="195" windowWidth="18915" windowHeight="11250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r:id="rId7"/>
  </sheets>
  <definedNames>
    <definedName name="_xlnm.Print_Area" localSheetId="2">RDR!$B$2:$F$33</definedName>
    <definedName name="_xlnm.Print_Area" localSheetId="1">RO!$B$2:$F$73</definedName>
    <definedName name="_xlnm.Print_Area" localSheetId="3">ROCC!$B$2:$F$11</definedName>
    <definedName name="_xlnm.Print_Area" localSheetId="4">ROOC!$B$2:$F$10</definedName>
    <definedName name="_xlnm.Print_Area" localSheetId="0">'TODA FUENTE'!$B$2:$F$73</definedName>
  </definedNames>
  <calcPr calcId="152511"/>
</workbook>
</file>

<file path=xl/calcChain.xml><?xml version="1.0" encoding="utf-8"?>
<calcChain xmlns="http://schemas.openxmlformats.org/spreadsheetml/2006/main">
  <c r="E25" i="5" l="1"/>
  <c r="D25" i="5"/>
  <c r="C25" i="5"/>
  <c r="E6" i="8"/>
  <c r="D6" i="8"/>
  <c r="C6" i="8"/>
  <c r="F57" i="2"/>
  <c r="F56" i="2"/>
  <c r="F55" i="2"/>
  <c r="C60" i="2"/>
  <c r="D60" i="2"/>
  <c r="E60" i="2"/>
  <c r="F57" i="1"/>
  <c r="F56" i="1"/>
  <c r="F55" i="1"/>
  <c r="F54" i="1"/>
  <c r="F43" i="1"/>
  <c r="C44" i="1"/>
  <c r="D44" i="1"/>
  <c r="E44" i="1"/>
  <c r="F8" i="7"/>
  <c r="F7" i="7"/>
  <c r="F10" i="8" l="1"/>
  <c r="F9" i="8"/>
  <c r="F26" i="3"/>
  <c r="F23" i="1"/>
  <c r="F22" i="1"/>
  <c r="F58" i="2"/>
  <c r="E52" i="2"/>
  <c r="F52" i="2" s="1"/>
  <c r="D52" i="2"/>
  <c r="C52" i="2"/>
  <c r="F59" i="2"/>
  <c r="F54" i="2"/>
  <c r="F53" i="2"/>
  <c r="F23" i="2"/>
  <c r="F22" i="2"/>
  <c r="E52" i="1"/>
  <c r="D52" i="1"/>
  <c r="C52" i="1"/>
  <c r="F59" i="1"/>
  <c r="F58" i="1"/>
  <c r="F53" i="1"/>
  <c r="C25" i="1"/>
  <c r="D25" i="1"/>
  <c r="E25" i="1"/>
  <c r="C38" i="2"/>
  <c r="D38" i="2"/>
  <c r="E38" i="2"/>
  <c r="F52" i="1" l="1"/>
  <c r="F31" i="3"/>
  <c r="F30" i="3"/>
  <c r="F29" i="3"/>
  <c r="F49" i="2"/>
  <c r="F48" i="2"/>
  <c r="F47" i="2"/>
  <c r="F49" i="1"/>
  <c r="F48" i="1"/>
  <c r="F47" i="1"/>
  <c r="C60" i="1"/>
  <c r="D60" i="1"/>
  <c r="E60" i="1"/>
  <c r="F24" i="2" l="1"/>
  <c r="F21" i="2"/>
  <c r="F20" i="2"/>
  <c r="F24" i="1"/>
  <c r="F21" i="1"/>
  <c r="C44" i="2" l="1"/>
  <c r="D44" i="2"/>
  <c r="E44" i="2"/>
  <c r="F28" i="3" l="1"/>
  <c r="F43" i="2"/>
  <c r="F42" i="2"/>
  <c r="F41" i="2"/>
  <c r="F40" i="2"/>
  <c r="F42" i="1"/>
  <c r="F41" i="1"/>
  <c r="F40" i="1"/>
  <c r="F39" i="1"/>
  <c r="C6" i="5" l="1"/>
  <c r="D6" i="5"/>
  <c r="E6" i="5"/>
  <c r="F24" i="5" l="1"/>
  <c r="F9" i="3"/>
  <c r="F8" i="3"/>
  <c r="C18" i="5" l="1"/>
  <c r="D18" i="5"/>
  <c r="E18" i="5"/>
  <c r="F23" i="5" l="1"/>
  <c r="F16" i="5" l="1"/>
  <c r="F8" i="8" l="1"/>
  <c r="F7" i="8"/>
  <c r="F22" i="5" l="1"/>
  <c r="F21" i="5"/>
  <c r="F20" i="5"/>
  <c r="F19" i="5"/>
  <c r="F17" i="5"/>
  <c r="F15" i="5"/>
  <c r="F14" i="5"/>
  <c r="F13" i="5"/>
  <c r="F12" i="5"/>
  <c r="F11" i="5"/>
  <c r="F10" i="5"/>
  <c r="F9" i="5"/>
  <c r="F8" i="5"/>
  <c r="F7" i="5"/>
  <c r="F25" i="3"/>
  <c r="F23" i="3"/>
  <c r="F22" i="3"/>
  <c r="F21" i="3"/>
  <c r="F20" i="3"/>
  <c r="F19" i="3"/>
  <c r="F18" i="3"/>
  <c r="F17" i="3"/>
  <c r="F16" i="3"/>
  <c r="F15" i="3"/>
  <c r="F14" i="3"/>
  <c r="F13" i="3"/>
  <c r="F11" i="3"/>
  <c r="F7" i="3"/>
  <c r="F71" i="2"/>
  <c r="F70" i="2"/>
  <c r="F69" i="2"/>
  <c r="F68" i="2"/>
  <c r="F67" i="2"/>
  <c r="F66" i="2"/>
  <c r="F65" i="2"/>
  <c r="F64" i="2"/>
  <c r="F63" i="2"/>
  <c r="F62" i="2"/>
  <c r="F61" i="2"/>
  <c r="F51" i="2"/>
  <c r="F50" i="2"/>
  <c r="F46" i="2"/>
  <c r="F45" i="2"/>
  <c r="F39" i="2"/>
  <c r="F37" i="2"/>
  <c r="F36" i="2"/>
  <c r="F35" i="2"/>
  <c r="F34" i="2"/>
  <c r="F33" i="2"/>
  <c r="F32" i="2"/>
  <c r="F31" i="2"/>
  <c r="F30" i="2"/>
  <c r="F29" i="2"/>
  <c r="F28" i="2"/>
  <c r="F27" i="2"/>
  <c r="F26" i="2"/>
  <c r="F18" i="2"/>
  <c r="F17" i="2"/>
  <c r="F16" i="2"/>
  <c r="F15" i="2"/>
  <c r="F14" i="2"/>
  <c r="F13" i="2"/>
  <c r="F12" i="2"/>
  <c r="F11" i="2"/>
  <c r="F10" i="2"/>
  <c r="F9" i="2"/>
  <c r="F8" i="2"/>
  <c r="F7" i="2"/>
  <c r="F71" i="1"/>
  <c r="F70" i="1"/>
  <c r="F69" i="1"/>
  <c r="F68" i="1"/>
  <c r="F67" i="1"/>
  <c r="F66" i="1"/>
  <c r="F65" i="1"/>
  <c r="F64" i="1"/>
  <c r="F63" i="1"/>
  <c r="F62" i="1"/>
  <c r="F61" i="1"/>
  <c r="F51" i="1"/>
  <c r="F50" i="1"/>
  <c r="F46" i="1"/>
  <c r="F45" i="1"/>
  <c r="F37" i="1"/>
  <c r="F36" i="1"/>
  <c r="F35" i="1"/>
  <c r="F34" i="1"/>
  <c r="F33" i="1"/>
  <c r="F32" i="1"/>
  <c r="F31" i="1"/>
  <c r="F30" i="1"/>
  <c r="F29" i="1"/>
  <c r="F28" i="1"/>
  <c r="F27" i="1"/>
  <c r="F26" i="1"/>
  <c r="F20" i="1"/>
  <c r="F18" i="1"/>
  <c r="F17" i="1"/>
  <c r="F16" i="1"/>
  <c r="F15" i="1"/>
  <c r="F14" i="1"/>
  <c r="F13" i="1"/>
  <c r="F12" i="1"/>
  <c r="F11" i="1"/>
  <c r="F10" i="1"/>
  <c r="F9" i="1"/>
  <c r="F8" i="1"/>
  <c r="F7" i="1"/>
  <c r="F60" i="1" l="1"/>
  <c r="F60" i="2"/>
  <c r="E6" i="3"/>
  <c r="D6" i="3"/>
  <c r="C6" i="3"/>
  <c r="E38" i="1"/>
  <c r="D38" i="1"/>
  <c r="C38" i="1"/>
  <c r="C24" i="3"/>
  <c r="D24" i="3"/>
  <c r="E24" i="3"/>
  <c r="C19" i="1"/>
  <c r="D19" i="1"/>
  <c r="E19" i="1"/>
  <c r="F24" i="3" l="1"/>
  <c r="F6" i="5"/>
  <c r="F38" i="1"/>
  <c r="F19" i="1"/>
  <c r="F6" i="8"/>
  <c r="F18" i="5"/>
  <c r="F25" i="5"/>
  <c r="F6" i="3"/>
  <c r="F38" i="2"/>
  <c r="E10" i="3"/>
  <c r="D10" i="3"/>
  <c r="C10" i="3"/>
  <c r="F10" i="3" l="1"/>
  <c r="E6" i="7"/>
  <c r="F6" i="7" s="1"/>
  <c r="D6" i="7"/>
  <c r="C6" i="7"/>
  <c r="E6" i="4" l="1"/>
  <c r="E9" i="4" s="1"/>
  <c r="D6" i="4"/>
  <c r="D9" i="4" s="1"/>
  <c r="C6" i="4"/>
  <c r="C9" i="4" s="1"/>
  <c r="E27" i="3"/>
  <c r="D27" i="3"/>
  <c r="C27" i="3"/>
  <c r="C32" i="3" s="1"/>
  <c r="E12" i="3"/>
  <c r="D12" i="3"/>
  <c r="C12" i="3"/>
  <c r="E25" i="2"/>
  <c r="D25" i="2"/>
  <c r="C25" i="2"/>
  <c r="E19" i="2"/>
  <c r="D19" i="2"/>
  <c r="C19" i="2"/>
  <c r="E6" i="2"/>
  <c r="E72" i="2" s="1"/>
  <c r="D6" i="2"/>
  <c r="C6" i="2"/>
  <c r="E6" i="1"/>
  <c r="E72" i="1" s="1"/>
  <c r="D6" i="1"/>
  <c r="D72" i="1" s="1"/>
  <c r="C6" i="1"/>
  <c r="C72" i="1" s="1"/>
  <c r="C72" i="2" l="1"/>
  <c r="D72" i="2"/>
  <c r="D32" i="3"/>
  <c r="E32" i="3"/>
  <c r="F25" i="2"/>
  <c r="F19" i="2"/>
  <c r="F12" i="3"/>
  <c r="F25" i="1"/>
  <c r="F27" i="3"/>
  <c r="F44" i="2"/>
  <c r="F44" i="1"/>
  <c r="F6" i="2"/>
  <c r="F6" i="1"/>
  <c r="F9" i="4"/>
  <c r="F8" i="4"/>
  <c r="F7" i="4"/>
  <c r="F6" i="4"/>
  <c r="F32" i="3" l="1"/>
  <c r="F72" i="2"/>
  <c r="F72" i="1"/>
</calcChain>
</file>

<file path=xl/sharedStrings.xml><?xml version="1.0" encoding="utf-8"?>
<sst xmlns="http://schemas.openxmlformats.org/spreadsheetml/2006/main" count="240" uniqueCount="44">
  <si>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</si>
  <si>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</si>
  <si>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</si>
  <si>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</si>
  <si>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</si>
  <si>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</si>
  <si>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</si>
  <si>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</si>
  <si>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</si>
  <si>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9002  ASIGNACIONES PRESUPUESTARIAS QUE NO RESULTAN EN PRODUCTOS</t>
  </si>
  <si>
    <t xml:space="preserve">6-24: DONACIONES Y TRANSFERENCIAS 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</si>
  <si>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</si>
  <si>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</si>
  <si>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</si>
  <si>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</si>
  <si>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</si>
  <si>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</si>
  <si>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6-24: DONACIONES Y TRANSFERENCIAS</t>
  </si>
  <si>
    <t>Fuente: SIAF, Consulta Amigable y Base de Datos al 31 de Enero del 2019</t>
  </si>
  <si>
    <t>DEVENGADO
AL 31.01.19</t>
  </si>
  <si>
    <t>EJECUCION DE LOS PROGRAMAS PRESUPUESTALES AL MES DE ENERO DEL AÑO FISCAL 2019 DEL PLIEGO 011 MINSA - RECURSOS DETERMINADOS</t>
  </si>
  <si>
    <t>EJECUCION DE LOS PROGRAMAS PRESUPUESTALES AL MES DE ENERO DEL AÑO FISCAL 2019 DEL PLIEGO 011 MINSA - DONACIONES Y TRANSFERENCIAS</t>
  </si>
  <si>
    <t>EJECUCION DE LOS PROGRAMAS PRESUPUESTALES AL MES DE ENERO DEL AÑO FISCAL 2019 DEL PLIEGO 011 MINSA - RECURSOS POR OPERACIONES OFICIALES DE CREDITO</t>
  </si>
  <si>
    <t>EJECUCION DE LOS PROGRAMAS PRESUPUESTALES AL MES DE ENERO DEL AÑO FISCAL 2019 DEL PLIEGO 011 MINSA - RECURSOS DIRECTAMENTE RECAUDADOS</t>
  </si>
  <si>
    <t>EJECUCION DE LOS PROGRAMAS PRESUPUESTALES AL MES DE ENERO DEL AÑO FISCAL 2019 DEL PLIEGO 011 MINSA - RECURSOS ORDINARIOS</t>
  </si>
  <si>
    <t>EJECUCION DE LOS PROGRAMAS PRESUPUESTALES AL MES DE ENERO DEL AÑO FISCAL 2019 DEL PLIEGO 011 MINSA - TODA FUENTE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</si>
  <si>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</si>
  <si>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</si>
  <si>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</si>
  <si>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</si>
  <si>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</si>
  <si>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</si>
  <si>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</si>
  <si>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</si>
  <si>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</si>
  <si>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</si>
  <si>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9001  ACCIONES CENTRALES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</si>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</sst>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2" fillId="0" borderId="5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2" fillId="0" borderId="4" xfId="1" applyNumberFormat="1" applyFont="1" applyBorder="1" applyAlignment="1">
      <alignment horizontal="right" vertical="center"/>
    </xf>
    <xf numFmtId="165" fontId="2" fillId="0" borderId="6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165" fontId="0" fillId="0" borderId="7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5"/>
  <sheetViews>
    <sheetView showGridLines="0" tabSelected="1" zoomScale="145" zoomScaleNormal="145" workbookViewId="0">
      <selection activeCell="D15" sqref="D15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6.140625" style="1" customWidth="1"/>
    <col min="6" max="6" width="12.28515625" style="1" customWidth="1"/>
    <col min="7" max="16384" width="11.42578125" style="1"/>
  </cols>
  <sheetData>
    <row r="2" spans="2:6" ht="51.75" customHeight="1" x14ac:dyDescent="0.25">
      <c r="B2" s="48" t="s">
        <v>25</v>
      </c>
      <c r="C2" s="48"/>
      <c r="D2" s="48"/>
      <c r="E2" s="48"/>
      <c r="F2" s="48"/>
    </row>
    <row r="5" spans="2:6" ht="38.25" x14ac:dyDescent="0.25">
      <c r="B5" s="56" t="s">
        <v>4</v>
      </c>
      <c r="C5" s="57" t="s">
        <v>1</v>
      </c>
      <c r="D5" s="57" t="s">
        <v>2</v>
      </c>
      <c r="E5" s="58" t="s">
        <v>19</v>
      </c>
      <c r="F5" s="59" t="s">
        <v>5</v>
      </c>
    </row>
    <row r="6" spans="2:6" x14ac:dyDescent="0.25">
      <c r="B6" s="50" t="s">
        <v>16</v>
      </c>
      <c r="C6" s="51">
        <f>SUM(C7:C18)</f>
        <v>3224021646</v>
      </c>
      <c r="D6" s="51">
        <f>SUM(D7:D18)</f>
        <v>3030240897</v>
      </c>
      <c r="E6" s="51">
        <f>SUM(E7:E18)</f>
        <v>206374325.58999991</v>
      </c>
      <c r="F6" s="52">
        <f t="shared" ref="F6:F72" si="0">IF(E6=0,"%",E6/D6)</f>
        <v>6.8104923867377903E-2</v>
      </c>
    </row>
    <row r="7" spans="2:6" x14ac:dyDescent="0.25">
      <c r="B7" s="16" t="s">
        <v>26</v>
      </c>
      <c r="C7" s="31">
        <v>133155539</v>
      </c>
      <c r="D7" s="31">
        <v>137740833</v>
      </c>
      <c r="E7" s="31">
        <v>15865317.850000001</v>
      </c>
      <c r="F7" s="34">
        <f t="shared" si="0"/>
        <v>0.11518238640244031</v>
      </c>
    </row>
    <row r="8" spans="2:6" x14ac:dyDescent="0.25">
      <c r="B8" s="17" t="s">
        <v>27</v>
      </c>
      <c r="C8" s="32">
        <v>224469300</v>
      </c>
      <c r="D8" s="32">
        <v>235743620</v>
      </c>
      <c r="E8" s="32">
        <v>20552760.079999994</v>
      </c>
      <c r="F8" s="23">
        <f t="shared" si="0"/>
        <v>8.7182677859956481E-2</v>
      </c>
    </row>
    <row r="9" spans="2:6" x14ac:dyDescent="0.25">
      <c r="B9" s="17" t="s">
        <v>28</v>
      </c>
      <c r="C9" s="32">
        <v>89595931</v>
      </c>
      <c r="D9" s="32">
        <v>95336273</v>
      </c>
      <c r="E9" s="32">
        <v>6481000.6900000041</v>
      </c>
      <c r="F9" s="23">
        <f t="shared" si="0"/>
        <v>6.798042849860518E-2</v>
      </c>
    </row>
    <row r="10" spans="2:6" x14ac:dyDescent="0.25">
      <c r="B10" s="17" t="s">
        <v>29</v>
      </c>
      <c r="C10" s="32">
        <v>35954210</v>
      </c>
      <c r="D10" s="32">
        <v>37514662</v>
      </c>
      <c r="E10" s="32">
        <v>2248380.13</v>
      </c>
      <c r="F10" s="23">
        <f t="shared" si="0"/>
        <v>5.9933370317983937E-2</v>
      </c>
    </row>
    <row r="11" spans="2:6" x14ac:dyDescent="0.25">
      <c r="B11" s="17" t="s">
        <v>30</v>
      </c>
      <c r="C11" s="32">
        <v>93385818</v>
      </c>
      <c r="D11" s="32">
        <v>96310014</v>
      </c>
      <c r="E11" s="32">
        <v>10330099.140000006</v>
      </c>
      <c r="F11" s="23">
        <f t="shared" si="0"/>
        <v>0.10725882710389811</v>
      </c>
    </row>
    <row r="12" spans="2:6" x14ac:dyDescent="0.25">
      <c r="B12" s="17" t="s">
        <v>31</v>
      </c>
      <c r="C12" s="32">
        <v>52635058</v>
      </c>
      <c r="D12" s="32">
        <v>54683333</v>
      </c>
      <c r="E12" s="32">
        <v>3853935.9199999985</v>
      </c>
      <c r="F12" s="23">
        <f t="shared" si="0"/>
        <v>7.0477341240337318E-2</v>
      </c>
    </row>
    <row r="13" spans="2:6" x14ac:dyDescent="0.25">
      <c r="B13" s="17" t="s">
        <v>32</v>
      </c>
      <c r="C13" s="32">
        <v>6041484</v>
      </c>
      <c r="D13" s="32">
        <v>6302341</v>
      </c>
      <c r="E13" s="32">
        <v>480130.53</v>
      </c>
      <c r="F13" s="23">
        <f t="shared" si="0"/>
        <v>7.6182886644819758E-2</v>
      </c>
    </row>
    <row r="14" spans="2:6" x14ac:dyDescent="0.25">
      <c r="B14" s="17" t="s">
        <v>33</v>
      </c>
      <c r="C14" s="32">
        <v>173108206</v>
      </c>
      <c r="D14" s="32">
        <v>187436751</v>
      </c>
      <c r="E14" s="32">
        <v>16856113.799999993</v>
      </c>
      <c r="F14" s="23">
        <f t="shared" si="0"/>
        <v>8.9929609375271308E-2</v>
      </c>
    </row>
    <row r="15" spans="2:6" x14ac:dyDescent="0.25">
      <c r="B15" s="17" t="s">
        <v>34</v>
      </c>
      <c r="C15" s="32">
        <v>30209571</v>
      </c>
      <c r="D15" s="32">
        <v>32566561</v>
      </c>
      <c r="E15" s="32">
        <v>2415718.14</v>
      </c>
      <c r="F15" s="23">
        <f t="shared" si="0"/>
        <v>7.4177870362179169E-2</v>
      </c>
    </row>
    <row r="16" spans="2:6" x14ac:dyDescent="0.25">
      <c r="B16" s="17" t="s">
        <v>35</v>
      </c>
      <c r="C16" s="32">
        <v>27086715</v>
      </c>
      <c r="D16" s="32">
        <v>32725192</v>
      </c>
      <c r="E16" s="32">
        <v>3344649.57</v>
      </c>
      <c r="F16" s="23">
        <f t="shared" si="0"/>
        <v>0.10220412366106209</v>
      </c>
    </row>
    <row r="17" spans="2:6" x14ac:dyDescent="0.25">
      <c r="B17" s="17" t="s">
        <v>36</v>
      </c>
      <c r="C17" s="32">
        <v>1702122891</v>
      </c>
      <c r="D17" s="32">
        <v>1475274277</v>
      </c>
      <c r="E17" s="32">
        <v>66345161.959999971</v>
      </c>
      <c r="F17" s="23">
        <f t="shared" si="0"/>
        <v>4.4971408364086841E-2</v>
      </c>
    </row>
    <row r="18" spans="2:6" x14ac:dyDescent="0.25">
      <c r="B18" s="17" t="s">
        <v>9</v>
      </c>
      <c r="C18" s="32">
        <v>656256923</v>
      </c>
      <c r="D18" s="32">
        <v>638607040</v>
      </c>
      <c r="E18" s="32">
        <v>57601057.779999934</v>
      </c>
      <c r="F18" s="23">
        <f t="shared" si="0"/>
        <v>9.0197968660038472E-2</v>
      </c>
    </row>
    <row r="19" spans="2:6" x14ac:dyDescent="0.25">
      <c r="B19" s="50" t="s">
        <v>15</v>
      </c>
      <c r="C19" s="51">
        <f>SUM(C20:C24)</f>
        <v>189907934</v>
      </c>
      <c r="D19" s="51">
        <f>SUM(D20:D24)</f>
        <v>193130294</v>
      </c>
      <c r="E19" s="51">
        <f>SUM(E20:E24)</f>
        <v>16464431.260000002</v>
      </c>
      <c r="F19" s="52">
        <f t="shared" si="0"/>
        <v>8.5250381589539764E-2</v>
      </c>
    </row>
    <row r="20" spans="2:6" x14ac:dyDescent="0.25">
      <c r="B20" s="17" t="s">
        <v>26</v>
      </c>
      <c r="C20" s="32">
        <v>0</v>
      </c>
      <c r="D20" s="32">
        <v>0</v>
      </c>
      <c r="E20" s="32">
        <v>0</v>
      </c>
      <c r="F20" s="23" t="str">
        <f t="shared" si="0"/>
        <v>%</v>
      </c>
    </row>
    <row r="21" spans="2:6" x14ac:dyDescent="0.25">
      <c r="B21" s="17" t="s">
        <v>33</v>
      </c>
      <c r="C21" s="32">
        <v>0</v>
      </c>
      <c r="D21" s="32">
        <v>3000</v>
      </c>
      <c r="E21" s="32">
        <v>3000</v>
      </c>
      <c r="F21" s="23">
        <f t="shared" si="0"/>
        <v>1</v>
      </c>
    </row>
    <row r="22" spans="2:6" x14ac:dyDescent="0.25">
      <c r="B22" s="17" t="s">
        <v>34</v>
      </c>
      <c r="C22" s="32">
        <v>0</v>
      </c>
      <c r="D22" s="32">
        <v>3000</v>
      </c>
      <c r="E22" s="32">
        <v>0</v>
      </c>
      <c r="F22" s="23" t="str">
        <f t="shared" si="0"/>
        <v>%</v>
      </c>
    </row>
    <row r="23" spans="2:6" x14ac:dyDescent="0.25">
      <c r="B23" s="17" t="s">
        <v>36</v>
      </c>
      <c r="C23" s="32">
        <v>10825256</v>
      </c>
      <c r="D23" s="32">
        <v>7798977</v>
      </c>
      <c r="E23" s="32">
        <v>4288</v>
      </c>
      <c r="F23" s="23">
        <f t="shared" si="0"/>
        <v>5.4981570018734511E-4</v>
      </c>
    </row>
    <row r="24" spans="2:6" x14ac:dyDescent="0.25">
      <c r="B24" s="17" t="s">
        <v>9</v>
      </c>
      <c r="C24" s="32">
        <v>179082678</v>
      </c>
      <c r="D24" s="32">
        <v>185325317</v>
      </c>
      <c r="E24" s="32">
        <v>16457143.260000002</v>
      </c>
      <c r="F24" s="23">
        <f t="shared" si="0"/>
        <v>8.8801376554504971E-2</v>
      </c>
    </row>
    <row r="25" spans="2:6" x14ac:dyDescent="0.25">
      <c r="B25" s="50" t="s">
        <v>14</v>
      </c>
      <c r="C25" s="51">
        <f>SUM(C26:C37)</f>
        <v>2500259483</v>
      </c>
      <c r="D25" s="51">
        <f t="shared" ref="D25:E25" si="1">SUM(D26:D37)</f>
        <v>2989345132</v>
      </c>
      <c r="E25" s="51">
        <f t="shared" si="1"/>
        <v>49034984.570000023</v>
      </c>
      <c r="F25" s="52">
        <f t="shared" si="0"/>
        <v>1.6403253021906344E-2</v>
      </c>
    </row>
    <row r="26" spans="2:6" x14ac:dyDescent="0.25">
      <c r="B26" s="16" t="s">
        <v>26</v>
      </c>
      <c r="C26" s="31">
        <v>415413376</v>
      </c>
      <c r="D26" s="31">
        <v>421817052</v>
      </c>
      <c r="E26" s="31">
        <v>3313056.9400000009</v>
      </c>
      <c r="F26" s="34">
        <f t="shared" si="0"/>
        <v>7.8542508518598276E-3</v>
      </c>
    </row>
    <row r="27" spans="2:6" x14ac:dyDescent="0.25">
      <c r="B27" s="17" t="s">
        <v>27</v>
      </c>
      <c r="C27" s="32">
        <v>94118172</v>
      </c>
      <c r="D27" s="32">
        <v>139267641</v>
      </c>
      <c r="E27" s="32">
        <v>2618939.8800000004</v>
      </c>
      <c r="F27" s="23">
        <f t="shared" si="0"/>
        <v>1.8805085382325105E-2</v>
      </c>
    </row>
    <row r="28" spans="2:6" x14ac:dyDescent="0.25">
      <c r="B28" s="17" t="s">
        <v>28</v>
      </c>
      <c r="C28" s="32">
        <v>90706163</v>
      </c>
      <c r="D28" s="32">
        <v>119843621</v>
      </c>
      <c r="E28" s="32">
        <v>1024034.0900000002</v>
      </c>
      <c r="F28" s="23">
        <f t="shared" si="0"/>
        <v>8.5447525822004346E-3</v>
      </c>
    </row>
    <row r="29" spans="2:6" x14ac:dyDescent="0.25">
      <c r="B29" s="17" t="s">
        <v>29</v>
      </c>
      <c r="C29" s="32">
        <v>69119968</v>
      </c>
      <c r="D29" s="32">
        <v>69008224</v>
      </c>
      <c r="E29" s="32">
        <v>213516.31</v>
      </c>
      <c r="F29" s="23">
        <f t="shared" si="0"/>
        <v>3.0940704980322344E-3</v>
      </c>
    </row>
    <row r="30" spans="2:6" x14ac:dyDescent="0.25">
      <c r="B30" s="17" t="s">
        <v>30</v>
      </c>
      <c r="C30" s="32">
        <v>51086113</v>
      </c>
      <c r="D30" s="32">
        <v>105202007</v>
      </c>
      <c r="E30" s="32">
        <v>1141936.5500000007</v>
      </c>
      <c r="F30" s="23">
        <f t="shared" si="0"/>
        <v>1.0854703085655018E-2</v>
      </c>
    </row>
    <row r="31" spans="2:6" x14ac:dyDescent="0.25">
      <c r="B31" s="17" t="s">
        <v>31</v>
      </c>
      <c r="C31" s="32">
        <v>123628147</v>
      </c>
      <c r="D31" s="32">
        <v>141863700</v>
      </c>
      <c r="E31" s="32">
        <v>907963.63999999978</v>
      </c>
      <c r="F31" s="23">
        <f t="shared" si="0"/>
        <v>6.4002534827443513E-3</v>
      </c>
    </row>
    <row r="32" spans="2:6" x14ac:dyDescent="0.25">
      <c r="B32" s="17" t="s">
        <v>32</v>
      </c>
      <c r="C32" s="32">
        <v>57078192</v>
      </c>
      <c r="D32" s="32">
        <v>57289193</v>
      </c>
      <c r="E32" s="32">
        <v>335742.00999999995</v>
      </c>
      <c r="F32" s="23">
        <f t="shared" si="0"/>
        <v>5.8604772107716712E-3</v>
      </c>
    </row>
    <row r="33" spans="2:6" x14ac:dyDescent="0.25">
      <c r="B33" s="17" t="s">
        <v>33</v>
      </c>
      <c r="C33" s="32">
        <v>60760797</v>
      </c>
      <c r="D33" s="32">
        <v>65031609</v>
      </c>
      <c r="E33" s="32">
        <v>3056912.5799999991</v>
      </c>
      <c r="F33" s="23">
        <f t="shared" si="0"/>
        <v>4.7006565376538648E-2</v>
      </c>
    </row>
    <row r="34" spans="2:6" x14ac:dyDescent="0.25">
      <c r="B34" s="17" t="s">
        <v>34</v>
      </c>
      <c r="C34" s="32">
        <v>12818513</v>
      </c>
      <c r="D34" s="32">
        <v>15662127</v>
      </c>
      <c r="E34" s="32">
        <v>655891.05999999994</v>
      </c>
      <c r="F34" s="23">
        <f t="shared" si="0"/>
        <v>4.1877521488620284E-2</v>
      </c>
    </row>
    <row r="35" spans="2:6" x14ac:dyDescent="0.25">
      <c r="B35" s="17" t="s">
        <v>35</v>
      </c>
      <c r="C35" s="32">
        <v>39931557</v>
      </c>
      <c r="D35" s="32">
        <v>55862835</v>
      </c>
      <c r="E35" s="32">
        <v>906569.0499999997</v>
      </c>
      <c r="F35" s="23">
        <f t="shared" si="0"/>
        <v>1.6228482675467504E-2</v>
      </c>
    </row>
    <row r="36" spans="2:6" x14ac:dyDescent="0.25">
      <c r="B36" s="17" t="s">
        <v>36</v>
      </c>
      <c r="C36" s="32">
        <v>565975090</v>
      </c>
      <c r="D36" s="32">
        <v>676876548</v>
      </c>
      <c r="E36" s="32">
        <v>18228960.460000012</v>
      </c>
      <c r="F36" s="23">
        <f t="shared" si="0"/>
        <v>2.6930997260670365E-2</v>
      </c>
    </row>
    <row r="37" spans="2:6" x14ac:dyDescent="0.25">
      <c r="B37" s="18" t="s">
        <v>9</v>
      </c>
      <c r="C37" s="33">
        <v>919623395</v>
      </c>
      <c r="D37" s="33">
        <v>1121620575</v>
      </c>
      <c r="E37" s="33">
        <v>16631462.000000009</v>
      </c>
      <c r="F37" s="35">
        <f t="shared" si="0"/>
        <v>1.4828064294380485E-2</v>
      </c>
    </row>
    <row r="38" spans="2:6" x14ac:dyDescent="0.25">
      <c r="B38" s="50" t="s">
        <v>13</v>
      </c>
      <c r="C38" s="51">
        <f>SUM(C39:C43)</f>
        <v>404999396</v>
      </c>
      <c r="D38" s="51">
        <f>SUM(D39:D43)</f>
        <v>342500516</v>
      </c>
      <c r="E38" s="51">
        <f>SUM(E39:E43)</f>
        <v>0</v>
      </c>
      <c r="F38" s="52" t="str">
        <f t="shared" si="0"/>
        <v>%</v>
      </c>
    </row>
    <row r="39" spans="2:6" x14ac:dyDescent="0.25">
      <c r="B39" s="17" t="s">
        <v>28</v>
      </c>
      <c r="C39" s="32">
        <v>35000000</v>
      </c>
      <c r="D39" s="32">
        <v>1596031</v>
      </c>
      <c r="E39" s="32">
        <v>0</v>
      </c>
      <c r="F39" s="23" t="str">
        <f t="shared" si="0"/>
        <v>%</v>
      </c>
    </row>
    <row r="40" spans="2:6" x14ac:dyDescent="0.25">
      <c r="B40" s="17" t="s">
        <v>29</v>
      </c>
      <c r="C40" s="32">
        <v>5000000</v>
      </c>
      <c r="D40" s="32">
        <v>5000000</v>
      </c>
      <c r="E40" s="32">
        <v>0</v>
      </c>
      <c r="F40" s="23" t="str">
        <f t="shared" si="0"/>
        <v>%</v>
      </c>
    </row>
    <row r="41" spans="2:6" x14ac:dyDescent="0.25">
      <c r="B41" s="17" t="s">
        <v>35</v>
      </c>
      <c r="C41" s="32">
        <v>30000000</v>
      </c>
      <c r="D41" s="32">
        <v>905089</v>
      </c>
      <c r="E41" s="32">
        <v>0</v>
      </c>
      <c r="F41" s="23" t="str">
        <f t="shared" si="0"/>
        <v>%</v>
      </c>
    </row>
    <row r="42" spans="2:6" x14ac:dyDescent="0.25">
      <c r="B42" s="17" t="s">
        <v>36</v>
      </c>
      <c r="C42" s="32">
        <v>84999396</v>
      </c>
      <c r="D42" s="32">
        <v>84999396</v>
      </c>
      <c r="E42" s="32">
        <v>0</v>
      </c>
      <c r="F42" s="23" t="str">
        <f t="shared" si="0"/>
        <v>%</v>
      </c>
    </row>
    <row r="43" spans="2:6" x14ac:dyDescent="0.25">
      <c r="B43" s="17" t="s">
        <v>9</v>
      </c>
      <c r="C43" s="32">
        <v>250000000</v>
      </c>
      <c r="D43" s="32">
        <v>250000000</v>
      </c>
      <c r="E43" s="32">
        <v>0</v>
      </c>
      <c r="F43" s="23" t="str">
        <f t="shared" ref="F43" si="2">IF(E43=0,"%",E43/D43)</f>
        <v>%</v>
      </c>
    </row>
    <row r="44" spans="2:6" x14ac:dyDescent="0.25">
      <c r="B44" s="50" t="s">
        <v>12</v>
      </c>
      <c r="C44" s="51">
        <f>+SUM(C45:C51)</f>
        <v>54285651</v>
      </c>
      <c r="D44" s="51">
        <f>+SUM(D45:D51)</f>
        <v>88763706</v>
      </c>
      <c r="E44" s="51">
        <f>+SUM(E45:E51)</f>
        <v>18611933.939999998</v>
      </c>
      <c r="F44" s="52">
        <f t="shared" si="0"/>
        <v>0.2096795501080137</v>
      </c>
    </row>
    <row r="45" spans="2:6" x14ac:dyDescent="0.25">
      <c r="B45" s="16" t="s">
        <v>26</v>
      </c>
      <c r="C45" s="31">
        <v>7591425</v>
      </c>
      <c r="D45" s="31">
        <v>35225938</v>
      </c>
      <c r="E45" s="31">
        <v>11398843</v>
      </c>
      <c r="F45" s="34">
        <f t="shared" si="0"/>
        <v>0.32359231995468796</v>
      </c>
    </row>
    <row r="46" spans="2:6" x14ac:dyDescent="0.25">
      <c r="B46" s="17" t="s">
        <v>27</v>
      </c>
      <c r="C46" s="32">
        <v>101043</v>
      </c>
      <c r="D46" s="32">
        <v>1092265</v>
      </c>
      <c r="E46" s="32">
        <v>0</v>
      </c>
      <c r="F46" s="23" t="str">
        <f t="shared" si="0"/>
        <v>%</v>
      </c>
    </row>
    <row r="47" spans="2:6" x14ac:dyDescent="0.25">
      <c r="B47" s="17" t="s">
        <v>28</v>
      </c>
      <c r="C47" s="32">
        <v>0</v>
      </c>
      <c r="D47" s="32">
        <v>2042000</v>
      </c>
      <c r="E47" s="32">
        <v>490982</v>
      </c>
      <c r="F47" s="23">
        <f t="shared" si="0"/>
        <v>0.24044172380019588</v>
      </c>
    </row>
    <row r="48" spans="2:6" x14ac:dyDescent="0.25">
      <c r="B48" s="17" t="s">
        <v>29</v>
      </c>
      <c r="C48" s="32">
        <v>0</v>
      </c>
      <c r="D48" s="32">
        <v>234000</v>
      </c>
      <c r="E48" s="32">
        <v>91914</v>
      </c>
      <c r="F48" s="23">
        <f t="shared" si="0"/>
        <v>0.39279487179487177</v>
      </c>
    </row>
    <row r="49" spans="2:6" x14ac:dyDescent="0.25">
      <c r="B49" s="17" t="s">
        <v>31</v>
      </c>
      <c r="C49" s="32">
        <v>0</v>
      </c>
      <c r="D49" s="32">
        <v>2098338</v>
      </c>
      <c r="E49" s="32">
        <v>0</v>
      </c>
      <c r="F49" s="23" t="str">
        <f t="shared" si="0"/>
        <v>%</v>
      </c>
    </row>
    <row r="50" spans="2:6" x14ac:dyDescent="0.25">
      <c r="B50" s="17" t="s">
        <v>36</v>
      </c>
      <c r="C50" s="32">
        <v>17497403</v>
      </c>
      <c r="D50" s="32">
        <v>17938622</v>
      </c>
      <c r="E50" s="32">
        <v>193209.94</v>
      </c>
      <c r="F50" s="23">
        <f t="shared" si="0"/>
        <v>1.0770612146239549E-2</v>
      </c>
    </row>
    <row r="51" spans="2:6" x14ac:dyDescent="0.25">
      <c r="B51" s="17" t="s">
        <v>9</v>
      </c>
      <c r="C51" s="32">
        <v>29095780</v>
      </c>
      <c r="D51" s="32">
        <v>30132543</v>
      </c>
      <c r="E51" s="32">
        <v>6436985</v>
      </c>
      <c r="F51" s="23">
        <f t="shared" si="0"/>
        <v>0.21362236171039398</v>
      </c>
    </row>
    <row r="52" spans="2:6" x14ac:dyDescent="0.25">
      <c r="B52" s="50" t="s">
        <v>10</v>
      </c>
      <c r="C52" s="51">
        <f>SUM(C53:C59)</f>
        <v>100300000</v>
      </c>
      <c r="D52" s="51">
        <f t="shared" ref="D52:E52" si="3">SUM(D53:D59)</f>
        <v>100300000</v>
      </c>
      <c r="E52" s="51">
        <f t="shared" si="3"/>
        <v>0</v>
      </c>
      <c r="F52" s="52" t="str">
        <f t="shared" si="0"/>
        <v>%</v>
      </c>
    </row>
    <row r="53" spans="2:6" x14ac:dyDescent="0.25">
      <c r="B53" s="17" t="s">
        <v>26</v>
      </c>
      <c r="C53" s="32">
        <v>16660000</v>
      </c>
      <c r="D53" s="32">
        <v>16660000</v>
      </c>
      <c r="E53" s="32">
        <v>0</v>
      </c>
      <c r="F53" s="23" t="str">
        <f t="shared" si="0"/>
        <v>%</v>
      </c>
    </row>
    <row r="54" spans="2:6" x14ac:dyDescent="0.25">
      <c r="B54" s="17" t="s">
        <v>27</v>
      </c>
      <c r="C54" s="32">
        <v>16660000</v>
      </c>
      <c r="D54" s="32">
        <v>16660000</v>
      </c>
      <c r="E54" s="32">
        <v>0</v>
      </c>
      <c r="F54" s="23" t="str">
        <f t="shared" ref="F54:F57" si="4">IF(E54=0,"%",E54/D54)</f>
        <v>%</v>
      </c>
    </row>
    <row r="55" spans="2:6" x14ac:dyDescent="0.25">
      <c r="B55" s="17" t="s">
        <v>28</v>
      </c>
      <c r="C55" s="32">
        <v>16660000</v>
      </c>
      <c r="D55" s="32">
        <v>16660000</v>
      </c>
      <c r="E55" s="32">
        <v>0</v>
      </c>
      <c r="F55" s="23" t="str">
        <f t="shared" si="4"/>
        <v>%</v>
      </c>
    </row>
    <row r="56" spans="2:6" x14ac:dyDescent="0.25">
      <c r="B56" s="17" t="s">
        <v>29</v>
      </c>
      <c r="C56" s="32">
        <v>16660000</v>
      </c>
      <c r="D56" s="32">
        <v>16660000</v>
      </c>
      <c r="E56" s="32">
        <v>0</v>
      </c>
      <c r="F56" s="23" t="str">
        <f t="shared" si="4"/>
        <v>%</v>
      </c>
    </row>
    <row r="57" spans="2:6" x14ac:dyDescent="0.25">
      <c r="B57" s="17" t="s">
        <v>30</v>
      </c>
      <c r="C57" s="32">
        <v>10000000</v>
      </c>
      <c r="D57" s="32">
        <v>10000000</v>
      </c>
      <c r="E57" s="32">
        <v>0</v>
      </c>
      <c r="F57" s="23" t="str">
        <f t="shared" si="4"/>
        <v>%</v>
      </c>
    </row>
    <row r="58" spans="2:6" x14ac:dyDescent="0.25">
      <c r="B58" s="17" t="s">
        <v>31</v>
      </c>
      <c r="C58" s="32">
        <v>16660000</v>
      </c>
      <c r="D58" s="32">
        <v>16660000</v>
      </c>
      <c r="E58" s="32">
        <v>0</v>
      </c>
      <c r="F58" s="23" t="str">
        <f t="shared" si="0"/>
        <v>%</v>
      </c>
    </row>
    <row r="59" spans="2:6" x14ac:dyDescent="0.25">
      <c r="B59" s="17" t="s">
        <v>35</v>
      </c>
      <c r="C59" s="32">
        <v>7000000</v>
      </c>
      <c r="D59" s="32">
        <v>7000000</v>
      </c>
      <c r="E59" s="32">
        <v>0</v>
      </c>
      <c r="F59" s="23" t="str">
        <f t="shared" si="0"/>
        <v>%</v>
      </c>
    </row>
    <row r="60" spans="2:6" x14ac:dyDescent="0.25">
      <c r="B60" s="50" t="s">
        <v>11</v>
      </c>
      <c r="C60" s="51">
        <f>SUM(C61:C71)</f>
        <v>618709381</v>
      </c>
      <c r="D60" s="51">
        <f>SUM(D61:D71)</f>
        <v>634565271</v>
      </c>
      <c r="E60" s="51">
        <f>SUM(E61:E71)</f>
        <v>3620627.4899999998</v>
      </c>
      <c r="F60" s="52">
        <f t="shared" si="0"/>
        <v>5.7056817564161968E-3</v>
      </c>
    </row>
    <row r="61" spans="2:6" x14ac:dyDescent="0.25">
      <c r="B61" s="16" t="s">
        <v>26</v>
      </c>
      <c r="C61" s="31">
        <v>12847446</v>
      </c>
      <c r="D61" s="31">
        <v>18107951</v>
      </c>
      <c r="E61" s="31">
        <v>0</v>
      </c>
      <c r="F61" s="34" t="str">
        <f t="shared" si="0"/>
        <v>%</v>
      </c>
    </row>
    <row r="62" spans="2:6" x14ac:dyDescent="0.25">
      <c r="B62" s="17" t="s">
        <v>27</v>
      </c>
      <c r="C62" s="32">
        <v>145423705</v>
      </c>
      <c r="D62" s="32">
        <v>152485199</v>
      </c>
      <c r="E62" s="32">
        <v>3109791.88</v>
      </c>
      <c r="F62" s="23">
        <f t="shared" si="0"/>
        <v>2.0394057261911694E-2</v>
      </c>
    </row>
    <row r="63" spans="2:6" x14ac:dyDescent="0.25">
      <c r="B63" s="17" t="s">
        <v>28</v>
      </c>
      <c r="C63" s="32">
        <v>8340000</v>
      </c>
      <c r="D63" s="32">
        <v>8343371</v>
      </c>
      <c r="E63" s="32">
        <v>0</v>
      </c>
      <c r="F63" s="23" t="str">
        <f t="shared" si="0"/>
        <v>%</v>
      </c>
    </row>
    <row r="64" spans="2:6" x14ac:dyDescent="0.25">
      <c r="B64" s="17" t="s">
        <v>29</v>
      </c>
      <c r="C64" s="32">
        <v>8340000</v>
      </c>
      <c r="D64" s="32">
        <v>8370247</v>
      </c>
      <c r="E64" s="32">
        <v>0</v>
      </c>
      <c r="F64" s="23" t="str">
        <f t="shared" si="0"/>
        <v>%</v>
      </c>
    </row>
    <row r="65" spans="2:6" x14ac:dyDescent="0.25">
      <c r="B65" s="17" t="s">
        <v>30</v>
      </c>
      <c r="C65" s="32">
        <v>5000000</v>
      </c>
      <c r="D65" s="32">
        <v>8243650</v>
      </c>
      <c r="E65" s="32">
        <v>0</v>
      </c>
      <c r="F65" s="23" t="str">
        <f t="shared" si="0"/>
        <v>%</v>
      </c>
    </row>
    <row r="66" spans="2:6" x14ac:dyDescent="0.25">
      <c r="B66" s="17" t="s">
        <v>31</v>
      </c>
      <c r="C66" s="32">
        <v>8340000</v>
      </c>
      <c r="D66" s="32">
        <v>8340000</v>
      </c>
      <c r="E66" s="32">
        <v>0</v>
      </c>
      <c r="F66" s="23" t="str">
        <f t="shared" si="0"/>
        <v>%</v>
      </c>
    </row>
    <row r="67" spans="2:6" x14ac:dyDescent="0.25">
      <c r="B67" s="17" t="s">
        <v>32</v>
      </c>
      <c r="C67" s="32">
        <v>0</v>
      </c>
      <c r="D67" s="32">
        <v>9713294</v>
      </c>
      <c r="E67" s="32">
        <v>0</v>
      </c>
      <c r="F67" s="23" t="str">
        <f t="shared" si="0"/>
        <v>%</v>
      </c>
    </row>
    <row r="68" spans="2:6" x14ac:dyDescent="0.25">
      <c r="B68" s="17" t="s">
        <v>33</v>
      </c>
      <c r="C68" s="32">
        <v>4102736</v>
      </c>
      <c r="D68" s="32">
        <v>5170446</v>
      </c>
      <c r="E68" s="32">
        <v>0</v>
      </c>
      <c r="F68" s="23" t="str">
        <f t="shared" si="0"/>
        <v>%</v>
      </c>
    </row>
    <row r="69" spans="2:6" x14ac:dyDescent="0.25">
      <c r="B69" s="17" t="s">
        <v>35</v>
      </c>
      <c r="C69" s="32">
        <v>3000000</v>
      </c>
      <c r="D69" s="32">
        <v>3000000</v>
      </c>
      <c r="E69" s="32">
        <v>0</v>
      </c>
      <c r="F69" s="23" t="str">
        <f t="shared" si="0"/>
        <v>%</v>
      </c>
    </row>
    <row r="70" spans="2:6" x14ac:dyDescent="0.25">
      <c r="B70" s="17" t="s">
        <v>36</v>
      </c>
      <c r="C70" s="32">
        <v>12421376</v>
      </c>
      <c r="D70" s="32">
        <v>14398678</v>
      </c>
      <c r="E70" s="32">
        <v>0</v>
      </c>
      <c r="F70" s="23" t="str">
        <f t="shared" si="0"/>
        <v>%</v>
      </c>
    </row>
    <row r="71" spans="2:6" x14ac:dyDescent="0.25">
      <c r="B71" s="17" t="s">
        <v>9</v>
      </c>
      <c r="C71" s="32">
        <v>410894118</v>
      </c>
      <c r="D71" s="32">
        <v>398392435</v>
      </c>
      <c r="E71" s="32">
        <v>510835.61</v>
      </c>
      <c r="F71" s="23">
        <f t="shared" si="0"/>
        <v>1.2822422443839827E-3</v>
      </c>
    </row>
    <row r="72" spans="2:6" x14ac:dyDescent="0.25">
      <c r="B72" s="53" t="s">
        <v>3</v>
      </c>
      <c r="C72" s="54">
        <f>+C60+C52+C44+C38+C25+C19+C6</f>
        <v>7092483491</v>
      </c>
      <c r="D72" s="54">
        <f>+D60+D52+D44+D38+D25+D19+D6</f>
        <v>7378845816</v>
      </c>
      <c r="E72" s="54">
        <f>+E60+E52+E44+E38+E25+E19+E6</f>
        <v>294106302.8499999</v>
      </c>
      <c r="F72" s="55">
        <f t="shared" si="0"/>
        <v>3.9858036091806028E-2</v>
      </c>
    </row>
    <row r="73" spans="2:6" x14ac:dyDescent="0.2">
      <c r="B73" s="40" t="s">
        <v>18</v>
      </c>
      <c r="C73" s="21"/>
      <c r="D73" s="21"/>
      <c r="E73" s="21"/>
    </row>
    <row r="74" spans="2:6" x14ac:dyDescent="0.25">
      <c r="C74" s="21"/>
      <c r="D74" s="21"/>
      <c r="E74" s="21"/>
      <c r="F74" s="21"/>
    </row>
    <row r="75" spans="2:6" x14ac:dyDescent="0.25">
      <c r="C75" s="21"/>
      <c r="D75" s="21"/>
      <c r="E75" s="21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3"/>
  <sheetViews>
    <sheetView showGridLines="0" zoomScale="160" zoomScaleNormal="160" workbookViewId="0">
      <selection activeCell="B6" sqref="B6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5" width="14.28515625" style="1" bestFit="1" customWidth="1"/>
    <col min="6" max="6" width="12.28515625" style="1" customWidth="1"/>
    <col min="7" max="16384" width="11.42578125" style="1"/>
  </cols>
  <sheetData>
    <row r="2" spans="2:6" ht="43.5" customHeight="1" x14ac:dyDescent="0.25">
      <c r="B2" s="48" t="s">
        <v>24</v>
      </c>
      <c r="C2" s="48"/>
      <c r="D2" s="48"/>
      <c r="E2" s="48"/>
      <c r="F2" s="48"/>
    </row>
    <row r="5" spans="2:6" ht="38.25" x14ac:dyDescent="0.25">
      <c r="B5" s="56" t="s">
        <v>4</v>
      </c>
      <c r="C5" s="56" t="s">
        <v>1</v>
      </c>
      <c r="D5" s="56" t="s">
        <v>2</v>
      </c>
      <c r="E5" s="58" t="s">
        <v>19</v>
      </c>
      <c r="F5" s="58" t="s">
        <v>5</v>
      </c>
    </row>
    <row r="6" spans="2:6" x14ac:dyDescent="0.25">
      <c r="B6" s="50" t="s">
        <v>42</v>
      </c>
      <c r="C6" s="51">
        <f>SUM(C7:C18)</f>
        <v>3222646646</v>
      </c>
      <c r="D6" s="51">
        <f>SUM(D7:D18)</f>
        <v>3028865897</v>
      </c>
      <c r="E6" s="51">
        <f>SUM(E7:E18)</f>
        <v>206353703.58999997</v>
      </c>
      <c r="F6" s="52">
        <f t="shared" ref="F6:F72" si="0">IF(E6=0,"%",E6/D6)</f>
        <v>6.812903265026922E-2</v>
      </c>
    </row>
    <row r="7" spans="2:6" x14ac:dyDescent="0.25">
      <c r="B7" s="11" t="s">
        <v>26</v>
      </c>
      <c r="C7" s="28">
        <v>133155539</v>
      </c>
      <c r="D7" s="28">
        <v>137740833</v>
      </c>
      <c r="E7" s="28">
        <v>15865317.850000011</v>
      </c>
      <c r="F7" s="36">
        <f t="shared" si="0"/>
        <v>0.11518238640244037</v>
      </c>
    </row>
    <row r="8" spans="2:6" x14ac:dyDescent="0.25">
      <c r="B8" s="13" t="s">
        <v>27</v>
      </c>
      <c r="C8" s="29">
        <v>224256702</v>
      </c>
      <c r="D8" s="29">
        <v>235531022</v>
      </c>
      <c r="E8" s="29">
        <v>20552760.079999994</v>
      </c>
      <c r="F8" s="24">
        <f t="shared" si="0"/>
        <v>8.7261371795007092E-2</v>
      </c>
    </row>
    <row r="9" spans="2:6" x14ac:dyDescent="0.25">
      <c r="B9" s="13" t="s">
        <v>28</v>
      </c>
      <c r="C9" s="29">
        <v>89595931</v>
      </c>
      <c r="D9" s="29">
        <v>95336273</v>
      </c>
      <c r="E9" s="29">
        <v>6481000.6900000013</v>
      </c>
      <c r="F9" s="24">
        <f t="shared" si="0"/>
        <v>6.7980428498605153E-2</v>
      </c>
    </row>
    <row r="10" spans="2:6" x14ac:dyDescent="0.25">
      <c r="B10" s="13" t="s">
        <v>29</v>
      </c>
      <c r="C10" s="29">
        <v>35954210</v>
      </c>
      <c r="D10" s="29">
        <v>37514662</v>
      </c>
      <c r="E10" s="29">
        <v>2248380.13</v>
      </c>
      <c r="F10" s="24">
        <f t="shared" si="0"/>
        <v>5.9933370317983937E-2</v>
      </c>
    </row>
    <row r="11" spans="2:6" x14ac:dyDescent="0.25">
      <c r="B11" s="13" t="s">
        <v>30</v>
      </c>
      <c r="C11" s="29">
        <v>93385818</v>
      </c>
      <c r="D11" s="29">
        <v>96310014</v>
      </c>
      <c r="E11" s="29">
        <v>10330099.140000002</v>
      </c>
      <c r="F11" s="24">
        <f t="shared" si="0"/>
        <v>0.10725882710389807</v>
      </c>
    </row>
    <row r="12" spans="2:6" x14ac:dyDescent="0.25">
      <c r="B12" s="13" t="s">
        <v>31</v>
      </c>
      <c r="C12" s="29">
        <v>52635058</v>
      </c>
      <c r="D12" s="29">
        <v>54683333</v>
      </c>
      <c r="E12" s="29">
        <v>3853935.9200000055</v>
      </c>
      <c r="F12" s="24">
        <f t="shared" si="0"/>
        <v>7.0477341240337443E-2</v>
      </c>
    </row>
    <row r="13" spans="2:6" x14ac:dyDescent="0.25">
      <c r="B13" s="13" t="s">
        <v>32</v>
      </c>
      <c r="C13" s="29">
        <v>6041484</v>
      </c>
      <c r="D13" s="29">
        <v>6302341</v>
      </c>
      <c r="E13" s="29">
        <v>480130.52999999997</v>
      </c>
      <c r="F13" s="24">
        <f t="shared" si="0"/>
        <v>7.6182886644819758E-2</v>
      </c>
    </row>
    <row r="14" spans="2:6" x14ac:dyDescent="0.25">
      <c r="B14" s="13" t="s">
        <v>33</v>
      </c>
      <c r="C14" s="29">
        <v>172331928</v>
      </c>
      <c r="D14" s="29">
        <v>186660473</v>
      </c>
      <c r="E14" s="29">
        <v>16856113.799999993</v>
      </c>
      <c r="F14" s="24">
        <f t="shared" si="0"/>
        <v>9.0303605948753779E-2</v>
      </c>
    </row>
    <row r="15" spans="2:6" x14ac:dyDescent="0.25">
      <c r="B15" s="13" t="s">
        <v>34</v>
      </c>
      <c r="C15" s="29">
        <v>30209571</v>
      </c>
      <c r="D15" s="29">
        <v>32566561</v>
      </c>
      <c r="E15" s="29">
        <v>2415718.1400000011</v>
      </c>
      <c r="F15" s="24">
        <f t="shared" si="0"/>
        <v>7.4177870362179196E-2</v>
      </c>
    </row>
    <row r="16" spans="2:6" x14ac:dyDescent="0.25">
      <c r="B16" s="13" t="s">
        <v>35</v>
      </c>
      <c r="C16" s="29">
        <v>27086715</v>
      </c>
      <c r="D16" s="29">
        <v>32725192</v>
      </c>
      <c r="E16" s="29">
        <v>3344649.5700000003</v>
      </c>
      <c r="F16" s="24">
        <f t="shared" si="0"/>
        <v>0.1022041236610621</v>
      </c>
    </row>
    <row r="17" spans="2:6" x14ac:dyDescent="0.25">
      <c r="B17" s="13" t="s">
        <v>36</v>
      </c>
      <c r="C17" s="29">
        <v>1702122891</v>
      </c>
      <c r="D17" s="29">
        <v>1475274277</v>
      </c>
      <c r="E17" s="29">
        <v>66345161.959999971</v>
      </c>
      <c r="F17" s="24">
        <f t="shared" si="0"/>
        <v>4.4971408364086841E-2</v>
      </c>
    </row>
    <row r="18" spans="2:6" x14ac:dyDescent="0.25">
      <c r="B18" s="13" t="s">
        <v>9</v>
      </c>
      <c r="C18" s="29">
        <v>655870799</v>
      </c>
      <c r="D18" s="29">
        <v>638220916</v>
      </c>
      <c r="E18" s="29">
        <v>57580435.779999971</v>
      </c>
      <c r="F18" s="24">
        <f t="shared" si="0"/>
        <v>9.0220226784294186E-2</v>
      </c>
    </row>
    <row r="19" spans="2:6" x14ac:dyDescent="0.25">
      <c r="B19" s="50" t="s">
        <v>41</v>
      </c>
      <c r="C19" s="51">
        <f>SUM(C20:C24)</f>
        <v>189040934</v>
      </c>
      <c r="D19" s="51">
        <f>SUM(D20:D24)</f>
        <v>192263294</v>
      </c>
      <c r="E19" s="51">
        <f>SUM(E20:E24)</f>
        <v>16464431.260000004</v>
      </c>
      <c r="F19" s="52">
        <f t="shared" si="0"/>
        <v>8.5634813164076978E-2</v>
      </c>
    </row>
    <row r="20" spans="2:6" x14ac:dyDescent="0.25">
      <c r="B20" s="13" t="s">
        <v>26</v>
      </c>
      <c r="C20" s="29">
        <v>0</v>
      </c>
      <c r="D20" s="29">
        <v>0</v>
      </c>
      <c r="E20" s="29">
        <v>0</v>
      </c>
      <c r="F20" s="24" t="str">
        <f t="shared" si="0"/>
        <v>%</v>
      </c>
    </row>
    <row r="21" spans="2:6" x14ac:dyDescent="0.25">
      <c r="B21" s="13" t="s">
        <v>33</v>
      </c>
      <c r="C21" s="29">
        <v>0</v>
      </c>
      <c r="D21" s="29">
        <v>3000</v>
      </c>
      <c r="E21" s="29">
        <v>3000</v>
      </c>
      <c r="F21" s="24">
        <f t="shared" si="0"/>
        <v>1</v>
      </c>
    </row>
    <row r="22" spans="2:6" x14ac:dyDescent="0.25">
      <c r="B22" s="13" t="s">
        <v>34</v>
      </c>
      <c r="C22" s="29">
        <v>0</v>
      </c>
      <c r="D22" s="29">
        <v>3000</v>
      </c>
      <c r="E22" s="29">
        <v>0</v>
      </c>
      <c r="F22" s="24" t="str">
        <f t="shared" si="0"/>
        <v>%</v>
      </c>
    </row>
    <row r="23" spans="2:6" x14ac:dyDescent="0.25">
      <c r="B23" s="13" t="s">
        <v>36</v>
      </c>
      <c r="C23" s="29">
        <v>10825256</v>
      </c>
      <c r="D23" s="29">
        <v>7798977</v>
      </c>
      <c r="E23" s="29">
        <v>4288</v>
      </c>
      <c r="F23" s="24">
        <f t="shared" si="0"/>
        <v>5.4981570018734511E-4</v>
      </c>
    </row>
    <row r="24" spans="2:6" x14ac:dyDescent="0.25">
      <c r="B24" s="13" t="s">
        <v>9</v>
      </c>
      <c r="C24" s="29">
        <v>178215678</v>
      </c>
      <c r="D24" s="29">
        <v>184458317</v>
      </c>
      <c r="E24" s="29">
        <v>16457143.260000004</v>
      </c>
      <c r="F24" s="24">
        <f t="shared" si="0"/>
        <v>8.9218765126215502E-2</v>
      </c>
    </row>
    <row r="25" spans="2:6" x14ac:dyDescent="0.25">
      <c r="B25" s="50" t="s">
        <v>40</v>
      </c>
      <c r="C25" s="51">
        <f>SUM(C26:C37)</f>
        <v>2297827781</v>
      </c>
      <c r="D25" s="51">
        <f t="shared" ref="D25:E25" si="1">SUM(D26:D37)</f>
        <v>2239692121</v>
      </c>
      <c r="E25" s="51">
        <f t="shared" si="1"/>
        <v>46114204.340000026</v>
      </c>
      <c r="F25" s="52">
        <f t="shared" si="0"/>
        <v>2.0589528314012416E-2</v>
      </c>
    </row>
    <row r="26" spans="2:6" x14ac:dyDescent="0.25">
      <c r="B26" s="41" t="s">
        <v>26</v>
      </c>
      <c r="C26" s="12">
        <v>415102778</v>
      </c>
      <c r="D26" s="12">
        <v>392776403</v>
      </c>
      <c r="E26" s="12">
        <v>3313056.9400000013</v>
      </c>
      <c r="F26" s="36">
        <f t="shared" si="0"/>
        <v>8.4349693991163759E-3</v>
      </c>
    </row>
    <row r="27" spans="2:6" x14ac:dyDescent="0.25">
      <c r="B27" s="42" t="s">
        <v>27</v>
      </c>
      <c r="C27" s="43">
        <v>93861554</v>
      </c>
      <c r="D27" s="43">
        <v>87012380</v>
      </c>
      <c r="E27" s="43">
        <v>2618939.8799999994</v>
      </c>
      <c r="F27" s="24">
        <f t="shared" si="0"/>
        <v>3.0098474263087614E-2</v>
      </c>
    </row>
    <row r="28" spans="2:6" x14ac:dyDescent="0.25">
      <c r="B28" s="42" t="s">
        <v>28</v>
      </c>
      <c r="C28" s="43">
        <v>90376796</v>
      </c>
      <c r="D28" s="43">
        <v>113973405</v>
      </c>
      <c r="E28" s="43">
        <v>1024034.09</v>
      </c>
      <c r="F28" s="24">
        <f t="shared" si="0"/>
        <v>8.9848512466570597E-3</v>
      </c>
    </row>
    <row r="29" spans="2:6" x14ac:dyDescent="0.25">
      <c r="B29" s="42" t="s">
        <v>29</v>
      </c>
      <c r="C29" s="43">
        <v>69118968</v>
      </c>
      <c r="D29" s="43">
        <v>68997057</v>
      </c>
      <c r="E29" s="43">
        <v>213516.31</v>
      </c>
      <c r="F29" s="24">
        <f t="shared" si="0"/>
        <v>3.0945712655541233E-3</v>
      </c>
    </row>
    <row r="30" spans="2:6" x14ac:dyDescent="0.25">
      <c r="B30" s="42" t="s">
        <v>30</v>
      </c>
      <c r="C30" s="43">
        <v>51057724</v>
      </c>
      <c r="D30" s="43">
        <v>64243008</v>
      </c>
      <c r="E30" s="43">
        <v>1141936.5500000007</v>
      </c>
      <c r="F30" s="24">
        <f t="shared" si="0"/>
        <v>1.7775265909093185E-2</v>
      </c>
    </row>
    <row r="31" spans="2:6" x14ac:dyDescent="0.25">
      <c r="B31" s="42" t="s">
        <v>31</v>
      </c>
      <c r="C31" s="43">
        <v>123609049</v>
      </c>
      <c r="D31" s="43">
        <v>127610632</v>
      </c>
      <c r="E31" s="43">
        <v>907963.6399999999</v>
      </c>
      <c r="F31" s="24">
        <f t="shared" si="0"/>
        <v>7.1151096563803551E-3</v>
      </c>
    </row>
    <row r="32" spans="2:6" x14ac:dyDescent="0.25">
      <c r="B32" s="42" t="s">
        <v>32</v>
      </c>
      <c r="C32" s="43">
        <v>57078192</v>
      </c>
      <c r="D32" s="43">
        <v>57289193</v>
      </c>
      <c r="E32" s="43">
        <v>335742.00999999995</v>
      </c>
      <c r="F32" s="24">
        <f t="shared" si="0"/>
        <v>5.8604772107716712E-3</v>
      </c>
    </row>
    <row r="33" spans="2:6" x14ac:dyDescent="0.25">
      <c r="B33" s="42" t="s">
        <v>33</v>
      </c>
      <c r="C33" s="43">
        <v>60760797</v>
      </c>
      <c r="D33" s="43">
        <v>63475290</v>
      </c>
      <c r="E33" s="43">
        <v>3056912.5799999982</v>
      </c>
      <c r="F33" s="24">
        <f t="shared" si="0"/>
        <v>4.8159095925359274E-2</v>
      </c>
    </row>
    <row r="34" spans="2:6" x14ac:dyDescent="0.25">
      <c r="B34" s="42" t="s">
        <v>34</v>
      </c>
      <c r="C34" s="43">
        <v>12805440</v>
      </c>
      <c r="D34" s="43">
        <v>13593865</v>
      </c>
      <c r="E34" s="43">
        <v>655891.05999999994</v>
      </c>
      <c r="F34" s="24">
        <f t="shared" si="0"/>
        <v>4.8249049111492567E-2</v>
      </c>
    </row>
    <row r="35" spans="2:6" x14ac:dyDescent="0.25">
      <c r="B35" s="42" t="s">
        <v>35</v>
      </c>
      <c r="C35" s="43">
        <v>39911557</v>
      </c>
      <c r="D35" s="43">
        <v>49208507</v>
      </c>
      <c r="E35" s="43">
        <v>906569.04999999981</v>
      </c>
      <c r="F35" s="24">
        <f t="shared" si="0"/>
        <v>1.8423014744178273E-2</v>
      </c>
    </row>
    <row r="36" spans="2:6" x14ac:dyDescent="0.25">
      <c r="B36" s="42" t="s">
        <v>36</v>
      </c>
      <c r="C36" s="43">
        <v>504715801</v>
      </c>
      <c r="D36" s="43">
        <v>557904086</v>
      </c>
      <c r="E36" s="43">
        <v>16974308.690000013</v>
      </c>
      <c r="F36" s="24">
        <f t="shared" si="0"/>
        <v>3.0425137789723972E-2</v>
      </c>
    </row>
    <row r="37" spans="2:6" x14ac:dyDescent="0.25">
      <c r="B37" s="44" t="s">
        <v>9</v>
      </c>
      <c r="C37" s="15">
        <v>779429125</v>
      </c>
      <c r="D37" s="15">
        <v>643608295</v>
      </c>
      <c r="E37" s="15">
        <v>14965333.540000012</v>
      </c>
      <c r="F37" s="37">
        <f t="shared" si="0"/>
        <v>2.3252238444192226E-2</v>
      </c>
    </row>
    <row r="38" spans="2:6" x14ac:dyDescent="0.25">
      <c r="B38" s="50" t="s">
        <v>39</v>
      </c>
      <c r="C38" s="51">
        <f>SUM(C39:C43)</f>
        <v>404999396</v>
      </c>
      <c r="D38" s="51">
        <f>SUM(D39:D43)</f>
        <v>342500516</v>
      </c>
      <c r="E38" s="51">
        <f>SUM(E39:E43)</f>
        <v>0</v>
      </c>
      <c r="F38" s="52" t="str">
        <f t="shared" si="0"/>
        <v>%</v>
      </c>
    </row>
    <row r="39" spans="2:6" x14ac:dyDescent="0.25">
      <c r="B39" s="13" t="s">
        <v>28</v>
      </c>
      <c r="C39" s="29">
        <v>35000000</v>
      </c>
      <c r="D39" s="29">
        <v>1596031</v>
      </c>
      <c r="E39" s="29">
        <v>0</v>
      </c>
      <c r="F39" s="24" t="str">
        <f t="shared" si="0"/>
        <v>%</v>
      </c>
    </row>
    <row r="40" spans="2:6" x14ac:dyDescent="0.25">
      <c r="B40" s="13" t="s">
        <v>29</v>
      </c>
      <c r="C40" s="29">
        <v>5000000</v>
      </c>
      <c r="D40" s="29">
        <v>5000000</v>
      </c>
      <c r="E40" s="29">
        <v>0</v>
      </c>
      <c r="F40" s="24" t="str">
        <f t="shared" si="0"/>
        <v>%</v>
      </c>
    </row>
    <row r="41" spans="2:6" x14ac:dyDescent="0.25">
      <c r="B41" s="13" t="s">
        <v>35</v>
      </c>
      <c r="C41" s="29">
        <v>30000000</v>
      </c>
      <c r="D41" s="29">
        <v>905089</v>
      </c>
      <c r="E41" s="29">
        <v>0</v>
      </c>
      <c r="F41" s="24" t="str">
        <f t="shared" si="0"/>
        <v>%</v>
      </c>
    </row>
    <row r="42" spans="2:6" x14ac:dyDescent="0.25">
      <c r="B42" s="13" t="s">
        <v>36</v>
      </c>
      <c r="C42" s="29">
        <v>84999396</v>
      </c>
      <c r="D42" s="29">
        <v>84999396</v>
      </c>
      <c r="E42" s="29">
        <v>0</v>
      </c>
      <c r="F42" s="24" t="str">
        <f t="shared" si="0"/>
        <v>%</v>
      </c>
    </row>
    <row r="43" spans="2:6" x14ac:dyDescent="0.25">
      <c r="B43" s="13" t="s">
        <v>9</v>
      </c>
      <c r="C43" s="29">
        <v>250000000</v>
      </c>
      <c r="D43" s="29">
        <v>250000000</v>
      </c>
      <c r="E43" s="29">
        <v>0</v>
      </c>
      <c r="F43" s="24" t="str">
        <f t="shared" si="0"/>
        <v>%</v>
      </c>
    </row>
    <row r="44" spans="2:6" x14ac:dyDescent="0.25">
      <c r="B44" s="50" t="s">
        <v>38</v>
      </c>
      <c r="C44" s="51">
        <f>+SUM(C45:C51)</f>
        <v>50594064</v>
      </c>
      <c r="D44" s="51">
        <f>+SUM(D45:D51)</f>
        <v>84720086</v>
      </c>
      <c r="E44" s="51">
        <f>+SUM(E45:E51)</f>
        <v>18611933.939999998</v>
      </c>
      <c r="F44" s="52">
        <f t="shared" si="0"/>
        <v>0.21968738251752953</v>
      </c>
    </row>
    <row r="45" spans="2:6" x14ac:dyDescent="0.25">
      <c r="B45" s="11" t="s">
        <v>26</v>
      </c>
      <c r="C45" s="28">
        <v>7591425</v>
      </c>
      <c r="D45" s="28">
        <v>35225938</v>
      </c>
      <c r="E45" s="28">
        <v>11398843</v>
      </c>
      <c r="F45" s="36">
        <f t="shared" si="0"/>
        <v>0.32359231995468796</v>
      </c>
    </row>
    <row r="46" spans="2:6" x14ac:dyDescent="0.25">
      <c r="B46" s="13" t="s">
        <v>27</v>
      </c>
      <c r="C46" s="29">
        <v>101043</v>
      </c>
      <c r="D46" s="29">
        <v>1092265</v>
      </c>
      <c r="E46" s="29">
        <v>0</v>
      </c>
      <c r="F46" s="24" t="str">
        <f t="shared" si="0"/>
        <v>%</v>
      </c>
    </row>
    <row r="47" spans="2:6" x14ac:dyDescent="0.25">
      <c r="B47" s="13" t="s">
        <v>28</v>
      </c>
      <c r="C47" s="29">
        <v>0</v>
      </c>
      <c r="D47" s="29">
        <v>2042000</v>
      </c>
      <c r="E47" s="29">
        <v>490982</v>
      </c>
      <c r="F47" s="24">
        <f t="shared" si="0"/>
        <v>0.24044172380019588</v>
      </c>
    </row>
    <row r="48" spans="2:6" x14ac:dyDescent="0.25">
      <c r="B48" s="13" t="s">
        <v>29</v>
      </c>
      <c r="C48" s="29">
        <v>0</v>
      </c>
      <c r="D48" s="29">
        <v>234000</v>
      </c>
      <c r="E48" s="29">
        <v>91914</v>
      </c>
      <c r="F48" s="24">
        <f t="shared" si="0"/>
        <v>0.39279487179487177</v>
      </c>
    </row>
    <row r="49" spans="2:6" x14ac:dyDescent="0.25">
      <c r="B49" s="13" t="s">
        <v>31</v>
      </c>
      <c r="C49" s="29">
        <v>0</v>
      </c>
      <c r="D49" s="29">
        <v>2098338</v>
      </c>
      <c r="E49" s="29">
        <v>0</v>
      </c>
      <c r="F49" s="24" t="str">
        <f t="shared" si="0"/>
        <v>%</v>
      </c>
    </row>
    <row r="50" spans="2:6" x14ac:dyDescent="0.25">
      <c r="B50" s="13" t="s">
        <v>36</v>
      </c>
      <c r="C50" s="29">
        <v>13822758</v>
      </c>
      <c r="D50" s="29">
        <v>13991970</v>
      </c>
      <c r="E50" s="29">
        <v>193209.94</v>
      </c>
      <c r="F50" s="24">
        <f t="shared" si="0"/>
        <v>1.3808630235770947E-2</v>
      </c>
    </row>
    <row r="51" spans="2:6" x14ac:dyDescent="0.25">
      <c r="B51" s="13" t="s">
        <v>9</v>
      </c>
      <c r="C51" s="29">
        <v>29078838</v>
      </c>
      <c r="D51" s="29">
        <v>30035575</v>
      </c>
      <c r="E51" s="29">
        <v>6436985</v>
      </c>
      <c r="F51" s="24">
        <f t="shared" si="0"/>
        <v>0.21431202831975082</v>
      </c>
    </row>
    <row r="52" spans="2:6" x14ac:dyDescent="0.25">
      <c r="B52" s="50" t="s">
        <v>17</v>
      </c>
      <c r="C52" s="51">
        <f>SUM(C53:C59)</f>
        <v>100300000</v>
      </c>
      <c r="D52" s="51">
        <f>SUM(D53:D59)</f>
        <v>100300000</v>
      </c>
      <c r="E52" s="51">
        <f>SUM(E53:E59)</f>
        <v>0</v>
      </c>
      <c r="F52" s="52" t="str">
        <f t="shared" si="0"/>
        <v>%</v>
      </c>
    </row>
    <row r="53" spans="2:6" x14ac:dyDescent="0.25">
      <c r="B53" s="13" t="s">
        <v>26</v>
      </c>
      <c r="C53" s="29">
        <v>16660000</v>
      </c>
      <c r="D53" s="29">
        <v>16660000</v>
      </c>
      <c r="E53" s="29">
        <v>0</v>
      </c>
      <c r="F53" s="24" t="str">
        <f t="shared" si="0"/>
        <v>%</v>
      </c>
    </row>
    <row r="54" spans="2:6" x14ac:dyDescent="0.25">
      <c r="B54" s="13" t="s">
        <v>27</v>
      </c>
      <c r="C54" s="29">
        <v>16660000</v>
      </c>
      <c r="D54" s="29">
        <v>16660000</v>
      </c>
      <c r="E54" s="29">
        <v>0</v>
      </c>
      <c r="F54" s="24" t="str">
        <f t="shared" si="0"/>
        <v>%</v>
      </c>
    </row>
    <row r="55" spans="2:6" x14ac:dyDescent="0.25">
      <c r="B55" s="13" t="s">
        <v>28</v>
      </c>
      <c r="C55" s="29">
        <v>16660000</v>
      </c>
      <c r="D55" s="29">
        <v>16660000</v>
      </c>
      <c r="E55" s="29">
        <v>0</v>
      </c>
      <c r="F55" s="24" t="str">
        <f t="shared" ref="F55:F57" si="2">IF(E55=0,"%",E55/D55)</f>
        <v>%</v>
      </c>
    </row>
    <row r="56" spans="2:6" x14ac:dyDescent="0.25">
      <c r="B56" s="13" t="s">
        <v>29</v>
      </c>
      <c r="C56" s="29">
        <v>16660000</v>
      </c>
      <c r="D56" s="29">
        <v>16660000</v>
      </c>
      <c r="E56" s="29">
        <v>0</v>
      </c>
      <c r="F56" s="24" t="str">
        <f t="shared" si="2"/>
        <v>%</v>
      </c>
    </row>
    <row r="57" spans="2:6" x14ac:dyDescent="0.25">
      <c r="B57" s="13" t="s">
        <v>30</v>
      </c>
      <c r="C57" s="29">
        <v>10000000</v>
      </c>
      <c r="D57" s="29">
        <v>10000000</v>
      </c>
      <c r="E57" s="29">
        <v>0</v>
      </c>
      <c r="F57" s="24" t="str">
        <f t="shared" si="2"/>
        <v>%</v>
      </c>
    </row>
    <row r="58" spans="2:6" x14ac:dyDescent="0.25">
      <c r="B58" s="13" t="s">
        <v>31</v>
      </c>
      <c r="C58" s="29">
        <v>16660000</v>
      </c>
      <c r="D58" s="29">
        <v>16660000</v>
      </c>
      <c r="E58" s="29">
        <v>0</v>
      </c>
      <c r="F58" s="24" t="str">
        <f t="shared" si="0"/>
        <v>%</v>
      </c>
    </row>
    <row r="59" spans="2:6" x14ac:dyDescent="0.25">
      <c r="B59" s="13" t="s">
        <v>35</v>
      </c>
      <c r="C59" s="29">
        <v>7000000</v>
      </c>
      <c r="D59" s="29">
        <v>7000000</v>
      </c>
      <c r="E59" s="29">
        <v>0</v>
      </c>
      <c r="F59" s="24" t="str">
        <f t="shared" si="0"/>
        <v>%</v>
      </c>
    </row>
    <row r="60" spans="2:6" x14ac:dyDescent="0.25">
      <c r="B60" s="50" t="s">
        <v>37</v>
      </c>
      <c r="C60" s="51">
        <f>+SUM(C61:C71)</f>
        <v>363371931</v>
      </c>
      <c r="D60" s="51">
        <f>+SUM(D61:D71)</f>
        <v>453983229</v>
      </c>
      <c r="E60" s="51">
        <f>+SUM(E61:E71)</f>
        <v>3620627.4899999998</v>
      </c>
      <c r="F60" s="52">
        <f t="shared" si="0"/>
        <v>7.9752450282695349E-3</v>
      </c>
    </row>
    <row r="61" spans="2:6" x14ac:dyDescent="0.25">
      <c r="B61" s="11" t="s">
        <v>26</v>
      </c>
      <c r="C61" s="28">
        <v>8340000</v>
      </c>
      <c r="D61" s="28">
        <v>13364992</v>
      </c>
      <c r="E61" s="28">
        <v>0</v>
      </c>
      <c r="F61" s="36" t="str">
        <f t="shared" si="0"/>
        <v>%</v>
      </c>
    </row>
    <row r="62" spans="2:6" x14ac:dyDescent="0.25">
      <c r="B62" s="13" t="s">
        <v>27</v>
      </c>
      <c r="C62" s="29">
        <v>143217701</v>
      </c>
      <c r="D62" s="29">
        <v>146806344</v>
      </c>
      <c r="E62" s="29">
        <v>3109791.88</v>
      </c>
      <c r="F62" s="24">
        <f t="shared" si="0"/>
        <v>2.1182952965574837E-2</v>
      </c>
    </row>
    <row r="63" spans="2:6" x14ac:dyDescent="0.25">
      <c r="B63" s="13" t="s">
        <v>28</v>
      </c>
      <c r="C63" s="29">
        <v>8340000</v>
      </c>
      <c r="D63" s="29">
        <v>8343371</v>
      </c>
      <c r="E63" s="29">
        <v>0</v>
      </c>
      <c r="F63" s="24" t="str">
        <f t="shared" si="0"/>
        <v>%</v>
      </c>
    </row>
    <row r="64" spans="2:6" x14ac:dyDescent="0.25">
      <c r="B64" s="13" t="s">
        <v>29</v>
      </c>
      <c r="C64" s="29">
        <v>8340000</v>
      </c>
      <c r="D64" s="29">
        <v>8342247</v>
      </c>
      <c r="E64" s="29">
        <v>0</v>
      </c>
      <c r="F64" s="24" t="str">
        <f t="shared" si="0"/>
        <v>%</v>
      </c>
    </row>
    <row r="65" spans="2:6" x14ac:dyDescent="0.25">
      <c r="B65" s="13" t="s">
        <v>30</v>
      </c>
      <c r="C65" s="29">
        <v>5000000</v>
      </c>
      <c r="D65" s="29">
        <v>5000000</v>
      </c>
      <c r="E65" s="29">
        <v>0</v>
      </c>
      <c r="F65" s="24" t="str">
        <f t="shared" si="0"/>
        <v>%</v>
      </c>
    </row>
    <row r="66" spans="2:6" x14ac:dyDescent="0.25">
      <c r="B66" s="13" t="s">
        <v>31</v>
      </c>
      <c r="C66" s="29">
        <v>8340000</v>
      </c>
      <c r="D66" s="29">
        <v>8340000</v>
      </c>
      <c r="E66" s="29">
        <v>0</v>
      </c>
      <c r="F66" s="24" t="str">
        <f t="shared" si="0"/>
        <v>%</v>
      </c>
    </row>
    <row r="67" spans="2:6" x14ac:dyDescent="0.25">
      <c r="B67" s="13" t="s">
        <v>32</v>
      </c>
      <c r="C67" s="29">
        <v>0</v>
      </c>
      <c r="D67" s="29">
        <v>9713294</v>
      </c>
      <c r="E67" s="29">
        <v>0</v>
      </c>
      <c r="F67" s="24" t="str">
        <f t="shared" si="0"/>
        <v>%</v>
      </c>
    </row>
    <row r="68" spans="2:6" x14ac:dyDescent="0.25">
      <c r="B68" s="13" t="s">
        <v>33</v>
      </c>
      <c r="C68" s="29">
        <v>2228328</v>
      </c>
      <c r="D68" s="29">
        <v>2950958</v>
      </c>
      <c r="E68" s="29">
        <v>0</v>
      </c>
      <c r="F68" s="24" t="str">
        <f t="shared" si="0"/>
        <v>%</v>
      </c>
    </row>
    <row r="69" spans="2:6" x14ac:dyDescent="0.25">
      <c r="B69" s="13" t="s">
        <v>35</v>
      </c>
      <c r="C69" s="29">
        <v>3000000</v>
      </c>
      <c r="D69" s="29">
        <v>3000000</v>
      </c>
      <c r="E69" s="29">
        <v>0</v>
      </c>
      <c r="F69" s="24" t="str">
        <f t="shared" si="0"/>
        <v>%</v>
      </c>
    </row>
    <row r="70" spans="2:6" x14ac:dyDescent="0.25">
      <c r="B70" s="13" t="s">
        <v>36</v>
      </c>
      <c r="C70" s="29">
        <v>6111931</v>
      </c>
      <c r="D70" s="29">
        <v>5711752</v>
      </c>
      <c r="E70" s="29">
        <v>0</v>
      </c>
      <c r="F70" s="24" t="str">
        <f t="shared" si="0"/>
        <v>%</v>
      </c>
    </row>
    <row r="71" spans="2:6" x14ac:dyDescent="0.25">
      <c r="B71" s="13" t="s">
        <v>9</v>
      </c>
      <c r="C71" s="29">
        <v>170453971</v>
      </c>
      <c r="D71" s="29">
        <v>242410271</v>
      </c>
      <c r="E71" s="29">
        <v>510835.61</v>
      </c>
      <c r="F71" s="24">
        <f t="shared" si="0"/>
        <v>2.1073183404840133E-3</v>
      </c>
    </row>
    <row r="72" spans="2:6" x14ac:dyDescent="0.25">
      <c r="B72" s="53" t="s">
        <v>3</v>
      </c>
      <c r="C72" s="54">
        <f>+C60+C52+C44+C38+C25+C19+C6</f>
        <v>6628780752</v>
      </c>
      <c r="D72" s="54">
        <f>+D60+D52+D44+D38+D25+D19+D6</f>
        <v>6442325143</v>
      </c>
      <c r="E72" s="54">
        <f>+E60+E52+E44+E38+E25+E19+E6</f>
        <v>291164900.62</v>
      </c>
      <c r="F72" s="55">
        <f t="shared" si="0"/>
        <v>4.5195623343595032E-2</v>
      </c>
    </row>
    <row r="73" spans="2:6" x14ac:dyDescent="0.2">
      <c r="B73" s="40" t="s">
        <v>18</v>
      </c>
      <c r="C73" s="9"/>
      <c r="D73" s="9"/>
      <c r="E73" s="9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showGridLines="0" zoomScale="160" zoomScaleNormal="160" workbookViewId="0">
      <selection activeCell="B28" sqref="B2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2.42578125" customWidth="1"/>
    <col min="6" max="6" width="12.28515625" customWidth="1"/>
  </cols>
  <sheetData>
    <row r="2" spans="2:6" ht="52.5" customHeight="1" x14ac:dyDescent="0.25">
      <c r="B2" s="48" t="s">
        <v>23</v>
      </c>
      <c r="C2" s="48"/>
      <c r="D2" s="48"/>
      <c r="E2" s="48"/>
      <c r="F2" s="48"/>
    </row>
    <row r="5" spans="2:6" ht="38.25" x14ac:dyDescent="0.25">
      <c r="B5" s="56" t="s">
        <v>4</v>
      </c>
      <c r="C5" s="56" t="s">
        <v>1</v>
      </c>
      <c r="D5" s="56" t="s">
        <v>2</v>
      </c>
      <c r="E5" s="58" t="s">
        <v>19</v>
      </c>
      <c r="F5" s="58" t="s">
        <v>5</v>
      </c>
    </row>
    <row r="6" spans="2:6" x14ac:dyDescent="0.25">
      <c r="B6" s="50" t="s">
        <v>42</v>
      </c>
      <c r="C6" s="51">
        <f>SUM(C7:C9)</f>
        <v>1375000</v>
      </c>
      <c r="D6" s="51">
        <f>SUM(D7:D9)</f>
        <v>1375000</v>
      </c>
      <c r="E6" s="51">
        <f>SUM(E7:E9)</f>
        <v>20622</v>
      </c>
      <c r="F6" s="52">
        <f t="shared" ref="F6:F32" si="0">IF(E6=0,"%",E6/D6)</f>
        <v>1.4997818181818182E-2</v>
      </c>
    </row>
    <row r="7" spans="2:6" x14ac:dyDescent="0.25">
      <c r="B7" s="13" t="s">
        <v>27</v>
      </c>
      <c r="C7" s="29">
        <v>212598</v>
      </c>
      <c r="D7" s="29">
        <v>212598</v>
      </c>
      <c r="E7" s="29">
        <v>0</v>
      </c>
      <c r="F7" s="38" t="str">
        <f t="shared" si="0"/>
        <v>%</v>
      </c>
    </row>
    <row r="8" spans="2:6" x14ac:dyDescent="0.25">
      <c r="B8" s="13" t="s">
        <v>33</v>
      </c>
      <c r="C8" s="29">
        <v>776278</v>
      </c>
      <c r="D8" s="29">
        <v>776278</v>
      </c>
      <c r="E8" s="29">
        <v>0</v>
      </c>
      <c r="F8" s="38" t="str">
        <f t="shared" si="0"/>
        <v>%</v>
      </c>
    </row>
    <row r="9" spans="2:6" x14ac:dyDescent="0.25">
      <c r="B9" s="13" t="s">
        <v>9</v>
      </c>
      <c r="C9" s="29">
        <v>386124</v>
      </c>
      <c r="D9" s="29">
        <v>386124</v>
      </c>
      <c r="E9" s="29">
        <v>20622</v>
      </c>
      <c r="F9" s="38">
        <f t="shared" si="0"/>
        <v>5.3407713584237189E-2</v>
      </c>
    </row>
    <row r="10" spans="2:6" x14ac:dyDescent="0.25">
      <c r="B10" s="50" t="s">
        <v>41</v>
      </c>
      <c r="C10" s="51">
        <f>SUM(C11:C11)</f>
        <v>867000</v>
      </c>
      <c r="D10" s="51">
        <f>SUM(D11:D11)</f>
        <v>867000</v>
      </c>
      <c r="E10" s="51">
        <f>SUM(E11:E11)</f>
        <v>0</v>
      </c>
      <c r="F10" s="52" t="str">
        <f t="shared" si="0"/>
        <v>%</v>
      </c>
    </row>
    <row r="11" spans="2:6" x14ac:dyDescent="0.25">
      <c r="B11" s="22" t="s">
        <v>9</v>
      </c>
      <c r="C11" s="28">
        <v>867000</v>
      </c>
      <c r="D11" s="28">
        <v>867000</v>
      </c>
      <c r="E11" s="28">
        <v>0</v>
      </c>
      <c r="F11" s="25" t="str">
        <f t="shared" si="0"/>
        <v>%</v>
      </c>
    </row>
    <row r="12" spans="2:6" x14ac:dyDescent="0.25">
      <c r="B12" s="50" t="s">
        <v>40</v>
      </c>
      <c r="C12" s="51">
        <f>+SUM(C13:C23)</f>
        <v>202431702</v>
      </c>
      <c r="D12" s="51">
        <f>+SUM(D13:D23)</f>
        <v>281811751</v>
      </c>
      <c r="E12" s="51">
        <f>+SUM(E13:E23)</f>
        <v>2876280.2299999995</v>
      </c>
      <c r="F12" s="52">
        <f t="shared" si="0"/>
        <v>1.0206388554748378E-2</v>
      </c>
    </row>
    <row r="13" spans="2:6" x14ac:dyDescent="0.25">
      <c r="B13" s="11" t="s">
        <v>26</v>
      </c>
      <c r="C13" s="28">
        <v>310598</v>
      </c>
      <c r="D13" s="28">
        <v>594352</v>
      </c>
      <c r="E13" s="28">
        <v>0</v>
      </c>
      <c r="F13" s="25" t="str">
        <f t="shared" si="0"/>
        <v>%</v>
      </c>
    </row>
    <row r="14" spans="2:6" x14ac:dyDescent="0.25">
      <c r="B14" s="13" t="s">
        <v>27</v>
      </c>
      <c r="C14" s="29">
        <v>256618</v>
      </c>
      <c r="D14" s="29">
        <v>300092</v>
      </c>
      <c r="E14" s="29">
        <v>0</v>
      </c>
      <c r="F14" s="38" t="str">
        <f t="shared" si="0"/>
        <v>%</v>
      </c>
    </row>
    <row r="15" spans="2:6" x14ac:dyDescent="0.25">
      <c r="B15" s="13" t="s">
        <v>28</v>
      </c>
      <c r="C15" s="29">
        <v>329367</v>
      </c>
      <c r="D15" s="29">
        <v>309841</v>
      </c>
      <c r="E15" s="29">
        <v>0</v>
      </c>
      <c r="F15" s="38" t="str">
        <f t="shared" si="0"/>
        <v>%</v>
      </c>
    </row>
    <row r="16" spans="2:6" x14ac:dyDescent="0.25">
      <c r="B16" s="13" t="s">
        <v>29</v>
      </c>
      <c r="C16" s="29">
        <v>1000</v>
      </c>
      <c r="D16" s="29">
        <v>1000</v>
      </c>
      <c r="E16" s="29">
        <v>0</v>
      </c>
      <c r="F16" s="38" t="str">
        <f t="shared" si="0"/>
        <v>%</v>
      </c>
    </row>
    <row r="17" spans="2:6" x14ac:dyDescent="0.25">
      <c r="B17" s="13" t="s">
        <v>30</v>
      </c>
      <c r="C17" s="29">
        <v>28389</v>
      </c>
      <c r="D17" s="29">
        <v>28389</v>
      </c>
      <c r="E17" s="29">
        <v>0</v>
      </c>
      <c r="F17" s="38" t="str">
        <f t="shared" si="0"/>
        <v>%</v>
      </c>
    </row>
    <row r="18" spans="2:6" x14ac:dyDescent="0.25">
      <c r="B18" s="13" t="s">
        <v>31</v>
      </c>
      <c r="C18" s="29">
        <v>19098</v>
      </c>
      <c r="D18" s="29">
        <v>19098</v>
      </c>
      <c r="E18" s="29">
        <v>0</v>
      </c>
      <c r="F18" s="38" t="str">
        <f t="shared" si="0"/>
        <v>%</v>
      </c>
    </row>
    <row r="19" spans="2:6" x14ac:dyDescent="0.25">
      <c r="B19" s="13" t="s">
        <v>33</v>
      </c>
      <c r="C19" s="29">
        <v>0</v>
      </c>
      <c r="D19" s="29">
        <v>330267</v>
      </c>
      <c r="E19" s="29">
        <v>0</v>
      </c>
      <c r="F19" s="38" t="str">
        <f t="shared" si="0"/>
        <v>%</v>
      </c>
    </row>
    <row r="20" spans="2:6" x14ac:dyDescent="0.25">
      <c r="B20" s="13" t="s">
        <v>34</v>
      </c>
      <c r="C20" s="29">
        <v>13073</v>
      </c>
      <c r="D20" s="29">
        <v>943642</v>
      </c>
      <c r="E20" s="29">
        <v>0</v>
      </c>
      <c r="F20" s="38" t="str">
        <f t="shared" si="0"/>
        <v>%</v>
      </c>
    </row>
    <row r="21" spans="2:6" x14ac:dyDescent="0.25">
      <c r="B21" s="13" t="s">
        <v>35</v>
      </c>
      <c r="C21" s="29">
        <v>20000</v>
      </c>
      <c r="D21" s="29">
        <v>20000</v>
      </c>
      <c r="E21" s="29">
        <v>0</v>
      </c>
      <c r="F21" s="38" t="str">
        <f t="shared" si="0"/>
        <v>%</v>
      </c>
    </row>
    <row r="22" spans="2:6" x14ac:dyDescent="0.25">
      <c r="B22" s="13" t="s">
        <v>36</v>
      </c>
      <c r="C22" s="29">
        <v>61259289</v>
      </c>
      <c r="D22" s="29">
        <v>112852242</v>
      </c>
      <c r="E22" s="29">
        <v>1254651.7699999998</v>
      </c>
      <c r="F22" s="38">
        <f t="shared" si="0"/>
        <v>1.111765036976403E-2</v>
      </c>
    </row>
    <row r="23" spans="2:6" x14ac:dyDescent="0.25">
      <c r="B23" s="13" t="s">
        <v>9</v>
      </c>
      <c r="C23" s="29">
        <v>140194270</v>
      </c>
      <c r="D23" s="29">
        <v>166412828</v>
      </c>
      <c r="E23" s="29">
        <v>1621628.46</v>
      </c>
      <c r="F23" s="38">
        <f t="shared" si="0"/>
        <v>9.7446121160803777E-3</v>
      </c>
    </row>
    <row r="24" spans="2:6" x14ac:dyDescent="0.25">
      <c r="B24" s="50" t="s">
        <v>38</v>
      </c>
      <c r="C24" s="51">
        <f>+SUM(C25:C26)</f>
        <v>3691587</v>
      </c>
      <c r="D24" s="51">
        <f>+SUM(D25:D26)</f>
        <v>4043620</v>
      </c>
      <c r="E24" s="51">
        <f>+SUM(E25:E26)</f>
        <v>0</v>
      </c>
      <c r="F24" s="52" t="str">
        <f t="shared" si="0"/>
        <v>%</v>
      </c>
    </row>
    <row r="25" spans="2:6" x14ac:dyDescent="0.25">
      <c r="B25" s="11" t="s">
        <v>36</v>
      </c>
      <c r="C25" s="28">
        <v>3674645</v>
      </c>
      <c r="D25" s="28">
        <v>3946652</v>
      </c>
      <c r="E25" s="28">
        <v>0</v>
      </c>
      <c r="F25" s="25" t="str">
        <f t="shared" si="0"/>
        <v>%</v>
      </c>
    </row>
    <row r="26" spans="2:6" x14ac:dyDescent="0.25">
      <c r="B26" s="45" t="s">
        <v>9</v>
      </c>
      <c r="C26" s="46">
        <v>16942</v>
      </c>
      <c r="D26" s="46">
        <v>96968</v>
      </c>
      <c r="E26" s="46">
        <v>0</v>
      </c>
      <c r="F26" s="47" t="str">
        <f t="shared" si="0"/>
        <v>%</v>
      </c>
    </row>
    <row r="27" spans="2:6" x14ac:dyDescent="0.25">
      <c r="B27" s="50" t="s">
        <v>37</v>
      </c>
      <c r="C27" s="51">
        <f>+SUM(C28:C31)</f>
        <v>6309445</v>
      </c>
      <c r="D27" s="51">
        <f>+SUM(D28:D31)</f>
        <v>17006826</v>
      </c>
      <c r="E27" s="51">
        <f>+SUM(E28:E31)</f>
        <v>0</v>
      </c>
      <c r="F27" s="52" t="str">
        <f t="shared" si="0"/>
        <v>%</v>
      </c>
    </row>
    <row r="28" spans="2:6" x14ac:dyDescent="0.25">
      <c r="B28" s="13" t="s">
        <v>27</v>
      </c>
      <c r="C28" s="29">
        <v>0</v>
      </c>
      <c r="D28" s="29">
        <v>1847908</v>
      </c>
      <c r="E28" s="29">
        <v>0</v>
      </c>
      <c r="F28" s="38" t="str">
        <f t="shared" si="0"/>
        <v>%</v>
      </c>
    </row>
    <row r="29" spans="2:6" x14ac:dyDescent="0.25">
      <c r="B29" s="13" t="s">
        <v>29</v>
      </c>
      <c r="C29" s="29">
        <v>0</v>
      </c>
      <c r="D29" s="29">
        <v>28000</v>
      </c>
      <c r="E29" s="29">
        <v>0</v>
      </c>
      <c r="F29" s="38" t="str">
        <f t="shared" si="0"/>
        <v>%</v>
      </c>
    </row>
    <row r="30" spans="2:6" x14ac:dyDescent="0.25">
      <c r="B30" s="13" t="s">
        <v>36</v>
      </c>
      <c r="C30" s="29">
        <v>6309445</v>
      </c>
      <c r="D30" s="29">
        <v>8680926</v>
      </c>
      <c r="E30" s="29">
        <v>0</v>
      </c>
      <c r="F30" s="38" t="str">
        <f t="shared" si="0"/>
        <v>%</v>
      </c>
    </row>
    <row r="31" spans="2:6" x14ac:dyDescent="0.25">
      <c r="B31" s="13" t="s">
        <v>9</v>
      </c>
      <c r="C31" s="29">
        <v>0</v>
      </c>
      <c r="D31" s="29">
        <v>6449992</v>
      </c>
      <c r="E31" s="29">
        <v>0</v>
      </c>
      <c r="F31" s="38" t="str">
        <f t="shared" si="0"/>
        <v>%</v>
      </c>
    </row>
    <row r="32" spans="2:6" x14ac:dyDescent="0.25">
      <c r="B32" s="53" t="s">
        <v>3</v>
      </c>
      <c r="C32" s="54">
        <f>+C27+C24+C12+C10+C6</f>
        <v>214674734</v>
      </c>
      <c r="D32" s="54">
        <f>+D27+D24+D12+D10+D6</f>
        <v>305104197</v>
      </c>
      <c r="E32" s="54">
        <f>+E27+E24+E12+E10+E6</f>
        <v>2896902.2299999995</v>
      </c>
      <c r="F32" s="55">
        <f t="shared" si="0"/>
        <v>9.4947963957375502E-3</v>
      </c>
    </row>
    <row r="33" spans="2:2" x14ac:dyDescent="0.25">
      <c r="B33" s="40" t="s">
        <v>18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="160" zoomScaleNormal="160" workbookViewId="0">
      <selection activeCell="B7" sqref="B7"/>
    </sheetView>
  </sheetViews>
  <sheetFormatPr baseColWidth="10" defaultRowHeight="15" x14ac:dyDescent="0.25"/>
  <cols>
    <col min="2" max="2" width="82.28515625" bestFit="1" customWidth="1"/>
    <col min="3" max="4" width="12.7109375" bestFit="1" customWidth="1"/>
    <col min="5" max="5" width="12.42578125" customWidth="1"/>
    <col min="6" max="6" width="12.28515625" customWidth="1"/>
  </cols>
  <sheetData>
    <row r="2" spans="2:6" ht="52.5" customHeight="1" x14ac:dyDescent="0.25">
      <c r="B2" s="48" t="s">
        <v>22</v>
      </c>
      <c r="C2" s="48"/>
      <c r="D2" s="48"/>
      <c r="E2" s="48"/>
      <c r="F2" s="48"/>
    </row>
    <row r="5" spans="2:6" ht="38.25" x14ac:dyDescent="0.25">
      <c r="B5" s="56" t="s">
        <v>4</v>
      </c>
      <c r="C5" s="56" t="s">
        <v>1</v>
      </c>
      <c r="D5" s="56" t="s">
        <v>2</v>
      </c>
      <c r="E5" s="58" t="s">
        <v>19</v>
      </c>
      <c r="F5" s="58" t="s">
        <v>5</v>
      </c>
    </row>
    <row r="6" spans="2:6" x14ac:dyDescent="0.25">
      <c r="B6" s="50" t="s">
        <v>37</v>
      </c>
      <c r="C6" s="51">
        <f>SUM(C7:C10)</f>
        <v>249028005</v>
      </c>
      <c r="D6" s="51">
        <f t="shared" ref="D6:E6" si="0">SUM(D7:D10)</f>
        <v>154193833</v>
      </c>
      <c r="E6" s="51">
        <f t="shared" si="0"/>
        <v>0</v>
      </c>
      <c r="F6" s="52" t="str">
        <f t="shared" ref="F6:F10" si="1">IF(E6=0,"%",E6/D6)</f>
        <v>%</v>
      </c>
    </row>
    <row r="7" spans="2:6" x14ac:dyDescent="0.25">
      <c r="B7" s="11" t="s">
        <v>26</v>
      </c>
      <c r="C7" s="28">
        <v>4507446</v>
      </c>
      <c r="D7" s="28">
        <v>4507446</v>
      </c>
      <c r="E7" s="28">
        <v>0</v>
      </c>
      <c r="F7" s="25" t="str">
        <f t="shared" si="1"/>
        <v>%</v>
      </c>
    </row>
    <row r="8" spans="2:6" x14ac:dyDescent="0.25">
      <c r="B8" s="13" t="s">
        <v>27</v>
      </c>
      <c r="C8" s="29">
        <v>2206004</v>
      </c>
      <c r="D8" s="29">
        <v>2206004</v>
      </c>
      <c r="E8" s="29">
        <v>0</v>
      </c>
      <c r="F8" s="38" t="str">
        <f t="shared" si="1"/>
        <v>%</v>
      </c>
    </row>
    <row r="9" spans="2:6" x14ac:dyDescent="0.25">
      <c r="B9" s="13" t="s">
        <v>33</v>
      </c>
      <c r="C9" s="29">
        <v>1874408</v>
      </c>
      <c r="D9" s="29">
        <v>1874408</v>
      </c>
      <c r="E9" s="29">
        <v>0</v>
      </c>
      <c r="F9" s="38" t="str">
        <f t="shared" si="1"/>
        <v>%</v>
      </c>
    </row>
    <row r="10" spans="2:6" x14ac:dyDescent="0.25">
      <c r="B10" s="14" t="s">
        <v>9</v>
      </c>
      <c r="C10" s="30">
        <v>240440147</v>
      </c>
      <c r="D10" s="30">
        <v>145605975</v>
      </c>
      <c r="E10" s="30">
        <v>0</v>
      </c>
      <c r="F10" s="39" t="str">
        <f t="shared" si="1"/>
        <v>%</v>
      </c>
    </row>
    <row r="11" spans="2:6" x14ac:dyDescent="0.25">
      <c r="B11" s="40" t="s">
        <v>18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48" t="s">
        <v>8</v>
      </c>
      <c r="C2" s="48"/>
      <c r="D2" s="48"/>
      <c r="E2" s="48"/>
      <c r="F2" s="48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showGridLines="0" zoomScale="145" zoomScaleNormal="145" workbookViewId="0">
      <selection activeCell="F25" sqref="F25"/>
    </sheetView>
  </sheetViews>
  <sheetFormatPr baseColWidth="10" defaultRowHeight="15" x14ac:dyDescent="0.25"/>
  <cols>
    <col min="2" max="2" width="110.5703125" bestFit="1" customWidth="1"/>
    <col min="4" max="4" width="12.7109375" bestFit="1" customWidth="1"/>
    <col min="5" max="5" width="13.85546875" customWidth="1"/>
    <col min="6" max="6" width="12.28515625" customWidth="1"/>
  </cols>
  <sheetData>
    <row r="2" spans="2:6" ht="60" customHeight="1" x14ac:dyDescent="0.25">
      <c r="B2" s="48" t="s">
        <v>21</v>
      </c>
      <c r="C2" s="48"/>
      <c r="D2" s="48"/>
      <c r="E2" s="48"/>
      <c r="F2" s="48"/>
    </row>
    <row r="5" spans="2:6" ht="38.25" x14ac:dyDescent="0.25">
      <c r="B5" s="56" t="s">
        <v>4</v>
      </c>
      <c r="C5" s="56" t="s">
        <v>1</v>
      </c>
      <c r="D5" s="56" t="s">
        <v>2</v>
      </c>
      <c r="E5" s="58" t="s">
        <v>19</v>
      </c>
      <c r="F5" s="58" t="s">
        <v>5</v>
      </c>
    </row>
    <row r="6" spans="2:6" x14ac:dyDescent="0.25">
      <c r="B6" s="50" t="s">
        <v>40</v>
      </c>
      <c r="C6" s="51">
        <f>SUM(C7:C17)</f>
        <v>0</v>
      </c>
      <c r="D6" s="51">
        <f>SUM(D7:D17)</f>
        <v>466028027</v>
      </c>
      <c r="E6" s="51">
        <f>SUM(E7:E17)</f>
        <v>44500</v>
      </c>
      <c r="F6" s="52">
        <f t="shared" ref="F6:F25" si="0">IF(E6=0,"%",E6/D6)</f>
        <v>9.5487819233670257E-5</v>
      </c>
    </row>
    <row r="7" spans="2:6" x14ac:dyDescent="0.25">
      <c r="B7" s="27" t="s">
        <v>26</v>
      </c>
      <c r="C7" s="28">
        <v>0</v>
      </c>
      <c r="D7" s="28">
        <v>27150378</v>
      </c>
      <c r="E7" s="28">
        <v>0</v>
      </c>
      <c r="F7" s="25" t="str">
        <f t="shared" si="0"/>
        <v>%</v>
      </c>
    </row>
    <row r="8" spans="2:6" x14ac:dyDescent="0.25">
      <c r="B8" s="26" t="s">
        <v>27</v>
      </c>
      <c r="C8" s="29">
        <v>0</v>
      </c>
      <c r="D8" s="29">
        <v>51437855</v>
      </c>
      <c r="E8" s="29">
        <v>0</v>
      </c>
      <c r="F8" s="38" t="str">
        <f t="shared" si="0"/>
        <v>%</v>
      </c>
    </row>
    <row r="9" spans="2:6" x14ac:dyDescent="0.25">
      <c r="B9" s="26" t="s">
        <v>28</v>
      </c>
      <c r="C9" s="29">
        <v>0</v>
      </c>
      <c r="D9" s="29">
        <v>5560375</v>
      </c>
      <c r="E9" s="29">
        <v>0</v>
      </c>
      <c r="F9" s="38" t="str">
        <f t="shared" si="0"/>
        <v>%</v>
      </c>
    </row>
    <row r="10" spans="2:6" x14ac:dyDescent="0.25">
      <c r="B10" s="26" t="s">
        <v>29</v>
      </c>
      <c r="C10" s="29">
        <v>0</v>
      </c>
      <c r="D10" s="29">
        <v>10167</v>
      </c>
      <c r="E10" s="29">
        <v>0</v>
      </c>
      <c r="F10" s="38" t="str">
        <f t="shared" si="0"/>
        <v>%</v>
      </c>
    </row>
    <row r="11" spans="2:6" x14ac:dyDescent="0.25">
      <c r="B11" s="26" t="s">
        <v>30</v>
      </c>
      <c r="C11" s="29">
        <v>0</v>
      </c>
      <c r="D11" s="29">
        <v>40930610</v>
      </c>
      <c r="E11" s="29">
        <v>0</v>
      </c>
      <c r="F11" s="38" t="str">
        <f t="shared" si="0"/>
        <v>%</v>
      </c>
    </row>
    <row r="12" spans="2:6" x14ac:dyDescent="0.25">
      <c r="B12" s="26" t="s">
        <v>31</v>
      </c>
      <c r="C12" s="29">
        <v>0</v>
      </c>
      <c r="D12" s="29">
        <v>14233970</v>
      </c>
      <c r="E12" s="29">
        <v>0</v>
      </c>
      <c r="F12" s="38" t="str">
        <f t="shared" si="0"/>
        <v>%</v>
      </c>
    </row>
    <row r="13" spans="2:6" x14ac:dyDescent="0.25">
      <c r="B13" s="26" t="s">
        <v>33</v>
      </c>
      <c r="C13" s="29">
        <v>0</v>
      </c>
      <c r="D13" s="29">
        <v>1226052</v>
      </c>
      <c r="E13" s="29">
        <v>0</v>
      </c>
      <c r="F13" s="38" t="str">
        <f t="shared" si="0"/>
        <v>%</v>
      </c>
    </row>
    <row r="14" spans="2:6" x14ac:dyDescent="0.25">
      <c r="B14" s="26" t="s">
        <v>34</v>
      </c>
      <c r="C14" s="29">
        <v>0</v>
      </c>
      <c r="D14" s="29">
        <v>1124620</v>
      </c>
      <c r="E14" s="29">
        <v>0</v>
      </c>
      <c r="F14" s="38" t="str">
        <f t="shared" si="0"/>
        <v>%</v>
      </c>
    </row>
    <row r="15" spans="2:6" x14ac:dyDescent="0.25">
      <c r="B15" s="26" t="s">
        <v>35</v>
      </c>
      <c r="C15" s="29">
        <v>0</v>
      </c>
      <c r="D15" s="29">
        <v>6634328</v>
      </c>
      <c r="E15" s="29">
        <v>0</v>
      </c>
      <c r="F15" s="38" t="str">
        <f t="shared" si="0"/>
        <v>%</v>
      </c>
    </row>
    <row r="16" spans="2:6" x14ac:dyDescent="0.25">
      <c r="B16" s="26" t="s">
        <v>36</v>
      </c>
      <c r="C16" s="29">
        <v>0</v>
      </c>
      <c r="D16" s="29">
        <v>6120220</v>
      </c>
      <c r="E16" s="29">
        <v>0</v>
      </c>
      <c r="F16" s="38" t="str">
        <f t="shared" si="0"/>
        <v>%</v>
      </c>
    </row>
    <row r="17" spans="2:6" x14ac:dyDescent="0.25">
      <c r="B17" s="26" t="s">
        <v>9</v>
      </c>
      <c r="C17" s="29">
        <v>0</v>
      </c>
      <c r="D17" s="29">
        <v>311599452</v>
      </c>
      <c r="E17" s="29">
        <v>44500</v>
      </c>
      <c r="F17" s="38">
        <f t="shared" si="0"/>
        <v>1.4281154769168209E-4</v>
      </c>
    </row>
    <row r="18" spans="2:6" x14ac:dyDescent="0.25">
      <c r="B18" s="50" t="s">
        <v>37</v>
      </c>
      <c r="C18" s="51">
        <f>+SUM(C19:C24)</f>
        <v>0</v>
      </c>
      <c r="D18" s="51">
        <f>+SUM(D19:D24)</f>
        <v>9381383</v>
      </c>
      <c r="E18" s="51">
        <f>+SUM(E19:E24)</f>
        <v>0</v>
      </c>
      <c r="F18" s="52" t="str">
        <f t="shared" si="0"/>
        <v>%</v>
      </c>
    </row>
    <row r="19" spans="2:6" x14ac:dyDescent="0.25">
      <c r="B19" s="27" t="s">
        <v>26</v>
      </c>
      <c r="C19" s="28">
        <v>0</v>
      </c>
      <c r="D19" s="28">
        <v>235513</v>
      </c>
      <c r="E19" s="28">
        <v>0</v>
      </c>
      <c r="F19" s="25" t="str">
        <f t="shared" si="0"/>
        <v>%</v>
      </c>
    </row>
    <row r="20" spans="2:6" x14ac:dyDescent="0.25">
      <c r="B20" s="26" t="s">
        <v>27</v>
      </c>
      <c r="C20" s="29">
        <v>0</v>
      </c>
      <c r="D20" s="29">
        <v>1624943</v>
      </c>
      <c r="E20" s="29">
        <v>0</v>
      </c>
      <c r="F20" s="38" t="str">
        <f t="shared" si="0"/>
        <v>%</v>
      </c>
    </row>
    <row r="21" spans="2:6" x14ac:dyDescent="0.25">
      <c r="B21" s="26" t="s">
        <v>30</v>
      </c>
      <c r="C21" s="29">
        <v>0</v>
      </c>
      <c r="D21" s="29">
        <v>3243650</v>
      </c>
      <c r="E21" s="29">
        <v>0</v>
      </c>
      <c r="F21" s="38" t="str">
        <f t="shared" si="0"/>
        <v>%</v>
      </c>
    </row>
    <row r="22" spans="2:6" x14ac:dyDescent="0.25">
      <c r="B22" s="26" t="s">
        <v>33</v>
      </c>
      <c r="C22" s="29">
        <v>0</v>
      </c>
      <c r="D22" s="29">
        <v>345080</v>
      </c>
      <c r="E22" s="29">
        <v>0</v>
      </c>
      <c r="F22" s="38" t="str">
        <f t="shared" si="0"/>
        <v>%</v>
      </c>
    </row>
    <row r="23" spans="2:6" x14ac:dyDescent="0.25">
      <c r="B23" s="26" t="s">
        <v>36</v>
      </c>
      <c r="C23" s="29">
        <v>0</v>
      </c>
      <c r="D23" s="29">
        <v>6000</v>
      </c>
      <c r="E23" s="29">
        <v>0</v>
      </c>
      <c r="F23" s="38" t="str">
        <f t="shared" si="0"/>
        <v>%</v>
      </c>
    </row>
    <row r="24" spans="2:6" x14ac:dyDescent="0.25">
      <c r="B24" s="26" t="s">
        <v>9</v>
      </c>
      <c r="C24" s="29">
        <v>0</v>
      </c>
      <c r="D24" s="29">
        <v>3926197</v>
      </c>
      <c r="E24" s="29">
        <v>0</v>
      </c>
      <c r="F24" s="38" t="str">
        <f t="shared" si="0"/>
        <v>%</v>
      </c>
    </row>
    <row r="25" spans="2:6" x14ac:dyDescent="0.25">
      <c r="B25" s="53" t="s">
        <v>3</v>
      </c>
      <c r="C25" s="54">
        <f>+C18+C6</f>
        <v>0</v>
      </c>
      <c r="D25" s="54">
        <f t="shared" ref="D25:E25" si="1">+D18+D6</f>
        <v>475409410</v>
      </c>
      <c r="E25" s="54">
        <f t="shared" si="1"/>
        <v>44500</v>
      </c>
      <c r="F25" s="55">
        <f t="shared" si="0"/>
        <v>9.3603532163993134E-5</v>
      </c>
    </row>
    <row r="26" spans="2:6" x14ac:dyDescent="0.25">
      <c r="B26" s="40" t="s">
        <v>18</v>
      </c>
    </row>
  </sheetData>
  <mergeCells count="1"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zoomScale="190" zoomScaleNormal="190" workbookViewId="0">
      <selection activeCell="B7" sqref="B7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3.28515625" customWidth="1"/>
    <col min="6" max="6" width="12.28515625" customWidth="1"/>
  </cols>
  <sheetData>
    <row r="2" spans="2:6" ht="60" customHeight="1" x14ac:dyDescent="0.25">
      <c r="B2" s="49" t="s">
        <v>20</v>
      </c>
      <c r="C2" s="49"/>
      <c r="D2" s="49"/>
      <c r="E2" s="49"/>
      <c r="F2" s="49"/>
    </row>
    <row r="5" spans="2:6" ht="38.25" x14ac:dyDescent="0.25">
      <c r="B5" s="56" t="s">
        <v>4</v>
      </c>
      <c r="C5" s="56" t="s">
        <v>1</v>
      </c>
      <c r="D5" s="56" t="s">
        <v>2</v>
      </c>
      <c r="E5" s="58" t="s">
        <v>19</v>
      </c>
      <c r="F5" s="58" t="s">
        <v>5</v>
      </c>
    </row>
    <row r="6" spans="2:6" x14ac:dyDescent="0.25">
      <c r="B6" s="50" t="s">
        <v>43</v>
      </c>
      <c r="C6" s="51">
        <f>+C8</f>
        <v>0</v>
      </c>
      <c r="D6" s="51">
        <f t="shared" ref="D6:E6" si="0">+D8</f>
        <v>517314</v>
      </c>
      <c r="E6" s="51">
        <f t="shared" si="0"/>
        <v>0</v>
      </c>
      <c r="F6" s="52" t="str">
        <f t="shared" ref="F6:F8" si="1">IF(E6=0,"%",E6/D6)</f>
        <v>%</v>
      </c>
    </row>
    <row r="7" spans="2:6" x14ac:dyDescent="0.25">
      <c r="B7" s="26" t="s">
        <v>26</v>
      </c>
      <c r="C7" s="29">
        <v>0</v>
      </c>
      <c r="D7" s="29">
        <v>1295919</v>
      </c>
      <c r="E7" s="29">
        <v>0</v>
      </c>
      <c r="F7" s="38" t="str">
        <f t="shared" si="1"/>
        <v>%</v>
      </c>
    </row>
    <row r="8" spans="2:6" x14ac:dyDescent="0.25">
      <c r="B8" s="60" t="s">
        <v>27</v>
      </c>
      <c r="C8" s="30">
        <v>0</v>
      </c>
      <c r="D8" s="30">
        <v>517314</v>
      </c>
      <c r="E8" s="30">
        <v>0</v>
      </c>
      <c r="F8" s="39" t="str">
        <f t="shared" si="1"/>
        <v>%</v>
      </c>
    </row>
    <row r="9" spans="2:6" x14ac:dyDescent="0.25">
      <c r="B9" s="40" t="s">
        <v>18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2019-03-19T17:30:04Z</dcterms:modified>
</cp:coreProperties>
</file>