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8\03_Marz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RDR!$B$2:$F$35</definedName>
    <definedName name="_xlnm.Print_Area" localSheetId="1">RO!$B$2:$F$75</definedName>
    <definedName name="_xlnm.Print_Area" localSheetId="3">ROCC!$B$2:$F$11</definedName>
    <definedName name="_xlnm.Print_Area" localSheetId="4">ROOC!$B$2:$F$10</definedName>
    <definedName name="_xlnm.Print_Area" localSheetId="0">'TODA FUENTE'!$B$2:$F$75</definedName>
  </definedNames>
  <calcPr calcId="152511"/>
</workbook>
</file>

<file path=xl/calcChain.xml><?xml version="1.0" encoding="utf-8"?>
<calcChain xmlns="http://schemas.openxmlformats.org/spreadsheetml/2006/main">
  <c r="F31" i="3" l="1"/>
  <c r="F18" i="3"/>
  <c r="C25" i="3"/>
  <c r="D25" i="3"/>
  <c r="E25" i="3"/>
  <c r="F69" i="2"/>
  <c r="F22" i="2"/>
  <c r="C26" i="2"/>
  <c r="D26" i="2"/>
  <c r="E26" i="2"/>
  <c r="F67" i="1"/>
  <c r="F44" i="1"/>
  <c r="F43" i="1"/>
  <c r="F42" i="1"/>
  <c r="F41" i="1"/>
  <c r="F23" i="1"/>
  <c r="C26" i="1"/>
  <c r="D26" i="1"/>
  <c r="E26" i="1"/>
  <c r="E6" i="8" l="1"/>
  <c r="D6" i="8"/>
  <c r="C6" i="8"/>
  <c r="F58" i="2"/>
  <c r="F57" i="2"/>
  <c r="F56" i="2"/>
  <c r="C61" i="2"/>
  <c r="C74" i="2" s="1"/>
  <c r="D61" i="2"/>
  <c r="D74" i="2" s="1"/>
  <c r="E61" i="2"/>
  <c r="E74" i="2" s="1"/>
  <c r="F58" i="1"/>
  <c r="F57" i="1"/>
  <c r="F56" i="1"/>
  <c r="F55" i="1"/>
  <c r="C45" i="1"/>
  <c r="D45" i="1"/>
  <c r="E45" i="1"/>
  <c r="F8" i="7"/>
  <c r="F7" i="7"/>
  <c r="F10" i="8" l="1"/>
  <c r="F9" i="8"/>
  <c r="F27" i="3"/>
  <c r="F24" i="1"/>
  <c r="F22" i="1"/>
  <c r="F59" i="2"/>
  <c r="E53" i="2"/>
  <c r="F53" i="2" s="1"/>
  <c r="D53" i="2"/>
  <c r="C53" i="2"/>
  <c r="F60" i="2"/>
  <c r="F55" i="2"/>
  <c r="F54" i="2"/>
  <c r="F24" i="2"/>
  <c r="F23" i="2"/>
  <c r="E53" i="1"/>
  <c r="D53" i="1"/>
  <c r="C53" i="1"/>
  <c r="F60" i="1"/>
  <c r="F59" i="1"/>
  <c r="F54" i="1"/>
  <c r="C39" i="2"/>
  <c r="D39" i="2"/>
  <c r="E39" i="2"/>
  <c r="F53" i="1" l="1"/>
  <c r="F33" i="3"/>
  <c r="F32" i="3"/>
  <c r="F30" i="3"/>
  <c r="F50" i="2"/>
  <c r="F49" i="2"/>
  <c r="F48" i="2"/>
  <c r="F50" i="1"/>
  <c r="F49" i="1"/>
  <c r="F48" i="1"/>
  <c r="C61" i="1"/>
  <c r="C74" i="1" s="1"/>
  <c r="D61" i="1"/>
  <c r="D74" i="1" s="1"/>
  <c r="E61" i="1"/>
  <c r="E74" i="1" s="1"/>
  <c r="F25" i="2" l="1"/>
  <c r="F21" i="2"/>
  <c r="F20" i="2"/>
  <c r="F25" i="1"/>
  <c r="F21" i="1"/>
  <c r="C45" i="2" l="1"/>
  <c r="D45" i="2"/>
  <c r="E45" i="2"/>
  <c r="F29" i="3" l="1"/>
  <c r="F44" i="2"/>
  <c r="F43" i="2"/>
  <c r="F42" i="2"/>
  <c r="F41" i="2"/>
  <c r="F40" i="1"/>
  <c r="C6" i="5" l="1"/>
  <c r="D6" i="5"/>
  <c r="E6" i="5"/>
  <c r="F24" i="5" l="1"/>
  <c r="F9" i="3"/>
  <c r="F8" i="3"/>
  <c r="C18" i="5" l="1"/>
  <c r="C25" i="5" s="1"/>
  <c r="D18" i="5"/>
  <c r="D25" i="5" s="1"/>
  <c r="E18" i="5"/>
  <c r="E25" i="5" s="1"/>
  <c r="F23" i="5" l="1"/>
  <c r="F16" i="5" l="1"/>
  <c r="F8" i="8" l="1"/>
  <c r="F7" i="8"/>
  <c r="F22" i="5" l="1"/>
  <c r="F21" i="5"/>
  <c r="F20" i="5"/>
  <c r="F19" i="5"/>
  <c r="F17" i="5"/>
  <c r="F15" i="5"/>
  <c r="F14" i="5"/>
  <c r="F13" i="5"/>
  <c r="F12" i="5"/>
  <c r="F11" i="5"/>
  <c r="F10" i="5"/>
  <c r="F9" i="5"/>
  <c r="F8" i="5"/>
  <c r="F7" i="5"/>
  <c r="F26" i="3"/>
  <c r="F24" i="3"/>
  <c r="F23" i="3"/>
  <c r="F22" i="3"/>
  <c r="F21" i="3"/>
  <c r="F20" i="3"/>
  <c r="F19" i="3"/>
  <c r="F17" i="3"/>
  <c r="F16" i="3"/>
  <c r="F15" i="3"/>
  <c r="F14" i="3"/>
  <c r="F13" i="3"/>
  <c r="F11" i="3"/>
  <c r="F7" i="3"/>
  <c r="F73" i="2"/>
  <c r="F72" i="2"/>
  <c r="F71" i="2"/>
  <c r="F70" i="2"/>
  <c r="F68" i="2"/>
  <c r="F67" i="2"/>
  <c r="F66" i="2"/>
  <c r="F65" i="2"/>
  <c r="F64" i="2"/>
  <c r="F63" i="2"/>
  <c r="F62" i="2"/>
  <c r="F52" i="2"/>
  <c r="F51" i="2"/>
  <c r="F47" i="2"/>
  <c r="F46" i="2"/>
  <c r="F40" i="2"/>
  <c r="F38" i="2"/>
  <c r="F37" i="2"/>
  <c r="F36" i="2"/>
  <c r="F35" i="2"/>
  <c r="F34" i="2"/>
  <c r="F33" i="2"/>
  <c r="F32" i="2"/>
  <c r="F31" i="2"/>
  <c r="F30" i="2"/>
  <c r="F29" i="2"/>
  <c r="F28" i="2"/>
  <c r="F27" i="2"/>
  <c r="F18" i="2"/>
  <c r="F17" i="2"/>
  <c r="F16" i="2"/>
  <c r="F15" i="2"/>
  <c r="F14" i="2"/>
  <c r="F13" i="2"/>
  <c r="F12" i="2"/>
  <c r="F11" i="2"/>
  <c r="F10" i="2"/>
  <c r="F9" i="2"/>
  <c r="F8" i="2"/>
  <c r="F7" i="2"/>
  <c r="F73" i="1"/>
  <c r="F72" i="1"/>
  <c r="F71" i="1"/>
  <c r="F70" i="1"/>
  <c r="F69" i="1"/>
  <c r="F68" i="1"/>
  <c r="F66" i="1"/>
  <c r="F65" i="1"/>
  <c r="F64" i="1"/>
  <c r="F63" i="1"/>
  <c r="F62" i="1"/>
  <c r="F52" i="1"/>
  <c r="F51" i="1"/>
  <c r="F47" i="1"/>
  <c r="F46" i="1"/>
  <c r="F38" i="1"/>
  <c r="F37" i="1"/>
  <c r="F36" i="1"/>
  <c r="F35" i="1"/>
  <c r="F34" i="1"/>
  <c r="F33" i="1"/>
  <c r="F32" i="1"/>
  <c r="F31" i="1"/>
  <c r="F30" i="1"/>
  <c r="F29" i="1"/>
  <c r="F28" i="1"/>
  <c r="F27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1" i="1" l="1"/>
  <c r="F61" i="2"/>
  <c r="E6" i="3"/>
  <c r="D6" i="3"/>
  <c r="C6" i="3"/>
  <c r="E39" i="1"/>
  <c r="D39" i="1"/>
  <c r="C39" i="1"/>
  <c r="C19" i="1"/>
  <c r="D19" i="1"/>
  <c r="E19" i="1"/>
  <c r="F25" i="3" l="1"/>
  <c r="F6" i="5"/>
  <c r="F39" i="1"/>
  <c r="F19" i="1"/>
  <c r="F6" i="8"/>
  <c r="F18" i="5"/>
  <c r="F25" i="5"/>
  <c r="F6" i="3"/>
  <c r="F39" i="2"/>
  <c r="E10" i="3"/>
  <c r="D10" i="3"/>
  <c r="C10" i="3"/>
  <c r="F10" i="3" l="1"/>
  <c r="E6" i="7"/>
  <c r="D6" i="7"/>
  <c r="C6" i="7"/>
  <c r="F6" i="7" l="1"/>
  <c r="E6" i="4"/>
  <c r="E9" i="4" s="1"/>
  <c r="D6" i="4"/>
  <c r="D9" i="4" s="1"/>
  <c r="C6" i="4"/>
  <c r="C9" i="4" s="1"/>
  <c r="E28" i="3"/>
  <c r="D28" i="3"/>
  <c r="C28" i="3"/>
  <c r="C34" i="3" s="1"/>
  <c r="E12" i="3"/>
  <c r="D12" i="3"/>
  <c r="C12" i="3"/>
  <c r="E19" i="2"/>
  <c r="D19" i="2"/>
  <c r="C19" i="2"/>
  <c r="E6" i="2"/>
  <c r="D6" i="2"/>
  <c r="C6" i="2"/>
  <c r="E6" i="1"/>
  <c r="D6" i="1"/>
  <c r="C6" i="1"/>
  <c r="D34" i="3" l="1"/>
  <c r="E34" i="3"/>
  <c r="F26" i="2"/>
  <c r="F19" i="2"/>
  <c r="F12" i="3"/>
  <c r="F26" i="1"/>
  <c r="F28" i="3"/>
  <c r="F45" i="2"/>
  <c r="F45" i="1"/>
  <c r="F6" i="2"/>
  <c r="F6" i="1"/>
  <c r="F9" i="4"/>
  <c r="F8" i="4"/>
  <c r="F7" i="4"/>
  <c r="F6" i="4"/>
  <c r="F34" i="3" l="1"/>
  <c r="F74" i="2"/>
  <c r="F74" i="1"/>
</calcChain>
</file>

<file path=xl/sharedStrings.xml><?xml version="1.0" encoding="utf-8"?>
<sst xmlns="http://schemas.openxmlformats.org/spreadsheetml/2006/main" count="246" uniqueCount="44">
  <si>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</si>
  <si>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</si>
  <si>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</si>
  <si>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</si>
  <si>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</si>
  <si>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</si>
  <si>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</si>
  <si>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</si>
  <si>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</si>
  <si>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 xml:space="preserve">6-24: DONACIONES Y TRANSFERENCIAS 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</si>
  <si>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</si>
  <si>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</si>
  <si>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</si>
  <si>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</si>
  <si>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</si>
  <si>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</si>
  <si>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6-24: DONACIONES Y TRANSFERENCIAS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</si>
  <si>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</si>
  <si>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</si>
  <si>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</si>
  <si>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</si>
  <si>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</si>
  <si>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</si>
  <si>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</si>
  <si>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Fuente: SIAF, Consulta Amigable y Base de Datos al 31 de Marzo del 2019</t>
  </si>
  <si>
    <t>EJECUCION DE LOS PROGRAMAS PRESUPUESTALES AL MES DE MARZO DEL AÑO FISCAL 2019 DEL PLIEGO 011 MINSA - TODA FUENTE</t>
  </si>
  <si>
    <t>DEVENGADO
AL 31.03.19</t>
  </si>
  <si>
    <t>EJECUCION DE LOS PROGRAMAS PRESUPUESTALES AL MES DE MARZO DEL AÑO FISCAL 2019 DEL PLIEGO 011 MINSA - RECURSOS ORDINARIOS</t>
  </si>
  <si>
    <t>EJECUCION DE LOS PROGRAMAS PRESUPUESTALES AL MES DE MARZO DEL AÑO FISCAL 2019 DEL PLIEGO 011 MINSA - RECURSOS DIRECTAMENTE RECAUDADOS</t>
  </si>
  <si>
    <t>EJECUCION DE LOS PROGRAMAS PRESUPUESTALES AL MES DE MARZO DEL AÑO FISCAL 2019 DEL PLIEGO 011 MINSA - RECURSOS POR OPERACIONES OFICIALES DE CREDITO</t>
  </si>
  <si>
    <t>EJECUCION DE LOS PROGRAMAS PRESUPUESTALES AL MES DE MARZO DEL AÑO FISCAL 2019 DEL PLIEGO 011 MINSA - DONACIONES Y TRANSFERENCIAS</t>
  </si>
  <si>
    <t>EJECUCION DE LOS PROGRAMAS PRESUPUESTALES AL MES DE MARZO DEL AÑO FISCAL 2019 DEL PLIEGO 011 MINSA - RECURSOS DETERMINADOS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</si>
  <si>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</si>
  <si>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</si>
  <si>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</si>
  <si>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</si>
  <si>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</si>
  <si>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</si>
  <si>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</si>
  <si>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0104. REDUCCION DE LA MORTALIDAD POR EMERGENCIAS Y URGENCIAS MEDICAS</t>
  </si>
  <si>
    <t>0129. PREVENCION Y MANEJO DE CONDICIONES SECUNDARIAS DE SALUD EN PERSONAS CON DISCAPACIDAD</t>
  </si>
  <si>
    <t>0131. CONTROL Y PREVENCION EN SALUD MENTAL</t>
  </si>
  <si>
    <t>9001. ACCIONES CENTRALES</t>
  </si>
  <si>
    <t>9002. ASIGNACIONES PRESUPUESTARIAS QUE NO RESULTAN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</si>
</sst>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51.75" customHeight="1" x14ac:dyDescent="0.25">
      <c r="B2" s="59" t="s">
        <v>25</v>
      </c>
      <c r="C2" s="59"/>
      <c r="D2" s="59"/>
      <c r="E2" s="59"/>
      <c r="F2" s="59"/>
    </row>
    <row r="5" spans="2:6" ht="38.25" x14ac:dyDescent="0.25">
      <c r="B5" s="54" t="s">
        <v>4</v>
      </c>
      <c r="C5" s="55" t="s">
        <v>1</v>
      </c>
      <c r="D5" s="55" t="s">
        <v>2</v>
      </c>
      <c r="E5" s="56" t="s">
        <v>26</v>
      </c>
      <c r="F5" s="57" t="s">
        <v>5</v>
      </c>
    </row>
    <row r="6" spans="2:6" x14ac:dyDescent="0.25">
      <c r="B6" s="48" t="s">
        <v>15</v>
      </c>
      <c r="C6" s="49">
        <f>SUM(C7:C18)</f>
        <v>3224021646</v>
      </c>
      <c r="D6" s="49">
        <f>SUM(D7:D18)</f>
        <v>3030240897</v>
      </c>
      <c r="E6" s="49">
        <f>SUM(E7:E18)</f>
        <v>593114306.08000004</v>
      </c>
      <c r="F6" s="50">
        <f t="shared" ref="F6:F74" si="0">IF(E6=0,"%",E6/D6)</f>
        <v>0.19573173428792254</v>
      </c>
    </row>
    <row r="7" spans="2:6" x14ac:dyDescent="0.25">
      <c r="B7" s="16" t="s">
        <v>32</v>
      </c>
      <c r="C7" s="31">
        <v>133155539</v>
      </c>
      <c r="D7" s="31">
        <v>138672119</v>
      </c>
      <c r="E7" s="31">
        <v>40973686.850000001</v>
      </c>
      <c r="F7" s="34">
        <f t="shared" si="0"/>
        <v>0.29547170076776574</v>
      </c>
    </row>
    <row r="8" spans="2:6" x14ac:dyDescent="0.25">
      <c r="B8" s="17" t="s">
        <v>33</v>
      </c>
      <c r="C8" s="32">
        <v>224469300</v>
      </c>
      <c r="D8" s="32">
        <v>242795363</v>
      </c>
      <c r="E8" s="32">
        <v>59199777.520000003</v>
      </c>
      <c r="F8" s="23">
        <f t="shared" si="0"/>
        <v>0.24382581606387599</v>
      </c>
    </row>
    <row r="9" spans="2:6" x14ac:dyDescent="0.25">
      <c r="B9" s="17" t="s">
        <v>34</v>
      </c>
      <c r="C9" s="32">
        <v>89595931</v>
      </c>
      <c r="D9" s="32">
        <v>96116208</v>
      </c>
      <c r="E9" s="32">
        <v>19937832.000000019</v>
      </c>
      <c r="F9" s="23">
        <f t="shared" si="0"/>
        <v>0.20743465035574457</v>
      </c>
    </row>
    <row r="10" spans="2:6" x14ac:dyDescent="0.25">
      <c r="B10" s="17" t="s">
        <v>35</v>
      </c>
      <c r="C10" s="32">
        <v>35954210</v>
      </c>
      <c r="D10" s="32">
        <v>37691378</v>
      </c>
      <c r="E10" s="32">
        <v>7058597.6100000022</v>
      </c>
      <c r="F10" s="23">
        <f t="shared" si="0"/>
        <v>0.1872735353427514</v>
      </c>
    </row>
    <row r="11" spans="2:6" x14ac:dyDescent="0.25">
      <c r="B11" s="17" t="s">
        <v>36</v>
      </c>
      <c r="C11" s="32">
        <v>93385818</v>
      </c>
      <c r="D11" s="32">
        <v>99413284</v>
      </c>
      <c r="E11" s="32">
        <v>32879450.959999993</v>
      </c>
      <c r="F11" s="23">
        <f t="shared" si="0"/>
        <v>0.33073498467267204</v>
      </c>
    </row>
    <row r="12" spans="2:6" x14ac:dyDescent="0.25">
      <c r="B12" s="17" t="s">
        <v>37</v>
      </c>
      <c r="C12" s="32">
        <v>52635058</v>
      </c>
      <c r="D12" s="32">
        <v>53995282</v>
      </c>
      <c r="E12" s="32">
        <v>11745776.739999996</v>
      </c>
      <c r="F12" s="23">
        <f t="shared" si="0"/>
        <v>0.21753339004693034</v>
      </c>
    </row>
    <row r="13" spans="2:6" x14ac:dyDescent="0.25">
      <c r="B13" s="17" t="s">
        <v>38</v>
      </c>
      <c r="C13" s="32">
        <v>6041484</v>
      </c>
      <c r="D13" s="32">
        <v>6363256</v>
      </c>
      <c r="E13" s="32">
        <v>1342886.79</v>
      </c>
      <c r="F13" s="23">
        <f t="shared" si="0"/>
        <v>0.2110376810236772</v>
      </c>
    </row>
    <row r="14" spans="2:6" x14ac:dyDescent="0.25">
      <c r="B14" s="17" t="s">
        <v>39</v>
      </c>
      <c r="C14" s="32">
        <v>173108206</v>
      </c>
      <c r="D14" s="32">
        <v>205002060</v>
      </c>
      <c r="E14" s="32">
        <v>49336238.210000068</v>
      </c>
      <c r="F14" s="23">
        <f t="shared" si="0"/>
        <v>0.24066215827294646</v>
      </c>
    </row>
    <row r="15" spans="2:6" x14ac:dyDescent="0.25">
      <c r="B15" s="17" t="s">
        <v>40</v>
      </c>
      <c r="C15" s="32">
        <v>30209571</v>
      </c>
      <c r="D15" s="32">
        <v>33193102</v>
      </c>
      <c r="E15" s="32">
        <v>7616865.2199999932</v>
      </c>
      <c r="F15" s="23">
        <f t="shared" si="0"/>
        <v>0.22947132871160983</v>
      </c>
    </row>
    <row r="16" spans="2:6" x14ac:dyDescent="0.25">
      <c r="B16" s="17" t="s">
        <v>41</v>
      </c>
      <c r="C16" s="32">
        <v>27086715</v>
      </c>
      <c r="D16" s="32">
        <v>33226264</v>
      </c>
      <c r="E16" s="32">
        <v>8754437.0599999949</v>
      </c>
      <c r="F16" s="23">
        <f t="shared" si="0"/>
        <v>0.26347942880367153</v>
      </c>
    </row>
    <row r="17" spans="2:6" x14ac:dyDescent="0.25">
      <c r="B17" s="17" t="s">
        <v>42</v>
      </c>
      <c r="C17" s="32">
        <v>1702122891</v>
      </c>
      <c r="D17" s="32">
        <v>1452867308</v>
      </c>
      <c r="E17" s="32">
        <v>193164633.00999984</v>
      </c>
      <c r="F17" s="23">
        <f t="shared" si="0"/>
        <v>0.13295407773742807</v>
      </c>
    </row>
    <row r="18" spans="2:6" x14ac:dyDescent="0.25">
      <c r="B18" s="17" t="s">
        <v>43</v>
      </c>
      <c r="C18" s="32">
        <v>656256923</v>
      </c>
      <c r="D18" s="32">
        <v>630905273</v>
      </c>
      <c r="E18" s="32">
        <v>161104124.11000016</v>
      </c>
      <c r="F18" s="23">
        <f t="shared" si="0"/>
        <v>0.25535390335848429</v>
      </c>
    </row>
    <row r="19" spans="2:6" x14ac:dyDescent="0.25">
      <c r="B19" s="48" t="s">
        <v>14</v>
      </c>
      <c r="C19" s="49">
        <f>SUM(C20:C25)</f>
        <v>189907934</v>
      </c>
      <c r="D19" s="49">
        <f>SUM(D20:D25)</f>
        <v>193181648</v>
      </c>
      <c r="E19" s="49">
        <f>SUM(E20:E25)</f>
        <v>43705780.229999982</v>
      </c>
      <c r="F19" s="50">
        <f t="shared" si="0"/>
        <v>0.22624188520226302</v>
      </c>
    </row>
    <row r="20" spans="2:6" x14ac:dyDescent="0.25">
      <c r="B20" s="17" t="s">
        <v>33</v>
      </c>
      <c r="C20" s="32">
        <v>0</v>
      </c>
      <c r="D20" s="32">
        <v>3000</v>
      </c>
      <c r="E20" s="32">
        <v>0</v>
      </c>
      <c r="F20" s="23" t="str">
        <f t="shared" si="0"/>
        <v>%</v>
      </c>
    </row>
    <row r="21" spans="2:6" x14ac:dyDescent="0.25">
      <c r="B21" s="17" t="s">
        <v>36</v>
      </c>
      <c r="C21" s="32">
        <v>0</v>
      </c>
      <c r="D21" s="32">
        <v>3000</v>
      </c>
      <c r="E21" s="32">
        <v>0</v>
      </c>
      <c r="F21" s="23" t="str">
        <f t="shared" si="0"/>
        <v>%</v>
      </c>
    </row>
    <row r="22" spans="2:6" x14ac:dyDescent="0.25">
      <c r="B22" s="17" t="s">
        <v>39</v>
      </c>
      <c r="C22" s="32">
        <v>0</v>
      </c>
      <c r="D22" s="32">
        <v>3000</v>
      </c>
      <c r="E22" s="32">
        <v>3000</v>
      </c>
      <c r="F22" s="23">
        <f t="shared" si="0"/>
        <v>1</v>
      </c>
    </row>
    <row r="23" spans="2:6" x14ac:dyDescent="0.25">
      <c r="B23" s="17" t="s">
        <v>40</v>
      </c>
      <c r="C23" s="32">
        <v>0</v>
      </c>
      <c r="D23" s="32">
        <v>6000</v>
      </c>
      <c r="E23" s="32">
        <v>0</v>
      </c>
      <c r="F23" s="23" t="str">
        <f t="shared" si="0"/>
        <v>%</v>
      </c>
    </row>
    <row r="24" spans="2:6" x14ac:dyDescent="0.25">
      <c r="B24" s="17" t="s">
        <v>42</v>
      </c>
      <c r="C24" s="32">
        <v>10825256</v>
      </c>
      <c r="D24" s="32">
        <v>7208968</v>
      </c>
      <c r="E24" s="32">
        <v>101933.48000000001</v>
      </c>
      <c r="F24" s="23">
        <f t="shared" si="0"/>
        <v>1.4139815851589299E-2</v>
      </c>
    </row>
    <row r="25" spans="2:6" x14ac:dyDescent="0.25">
      <c r="B25" s="17" t="s">
        <v>43</v>
      </c>
      <c r="C25" s="32">
        <v>179082678</v>
      </c>
      <c r="D25" s="32">
        <v>185957680</v>
      </c>
      <c r="E25" s="32">
        <v>43600846.749999985</v>
      </c>
      <c r="F25" s="23">
        <f t="shared" si="0"/>
        <v>0.23446650200196079</v>
      </c>
    </row>
    <row r="26" spans="2:6" x14ac:dyDescent="0.25">
      <c r="B26" s="48" t="s">
        <v>13</v>
      </c>
      <c r="C26" s="49">
        <f>SUM(C27:C38)</f>
        <v>2500259483</v>
      </c>
      <c r="D26" s="49">
        <f t="shared" ref="D26:E26" si="1">SUM(D27:D38)</f>
        <v>2902973164</v>
      </c>
      <c r="E26" s="49">
        <f t="shared" si="1"/>
        <v>352336521.17999995</v>
      </c>
      <c r="F26" s="50">
        <f t="shared" si="0"/>
        <v>0.12137091914915131</v>
      </c>
    </row>
    <row r="27" spans="2:6" x14ac:dyDescent="0.25">
      <c r="B27" s="16" t="s">
        <v>32</v>
      </c>
      <c r="C27" s="31">
        <v>415413376</v>
      </c>
      <c r="D27" s="31">
        <v>438147454</v>
      </c>
      <c r="E27" s="31">
        <v>13229435.170000013</v>
      </c>
      <c r="F27" s="34">
        <f t="shared" si="0"/>
        <v>3.0194024977719062E-2</v>
      </c>
    </row>
    <row r="28" spans="2:6" x14ac:dyDescent="0.25">
      <c r="B28" s="17" t="s">
        <v>33</v>
      </c>
      <c r="C28" s="32">
        <v>94118172</v>
      </c>
      <c r="D28" s="32">
        <v>147202823</v>
      </c>
      <c r="E28" s="32">
        <v>18878185.389999982</v>
      </c>
      <c r="F28" s="23">
        <f t="shared" si="0"/>
        <v>0.12824608254965317</v>
      </c>
    </row>
    <row r="29" spans="2:6" x14ac:dyDescent="0.25">
      <c r="B29" s="17" t="s">
        <v>34</v>
      </c>
      <c r="C29" s="32">
        <v>90706163</v>
      </c>
      <c r="D29" s="32">
        <v>124623588</v>
      </c>
      <c r="E29" s="32">
        <v>14913303.169999998</v>
      </c>
      <c r="F29" s="23">
        <f t="shared" si="0"/>
        <v>0.11966677744826283</v>
      </c>
    </row>
    <row r="30" spans="2:6" x14ac:dyDescent="0.25">
      <c r="B30" s="17" t="s">
        <v>35</v>
      </c>
      <c r="C30" s="32">
        <v>69119968</v>
      </c>
      <c r="D30" s="32">
        <v>78447203</v>
      </c>
      <c r="E30" s="32">
        <v>6054778.7699999996</v>
      </c>
      <c r="F30" s="23">
        <f t="shared" si="0"/>
        <v>7.7182850865951197E-2</v>
      </c>
    </row>
    <row r="31" spans="2:6" x14ac:dyDescent="0.25">
      <c r="B31" s="17" t="s">
        <v>36</v>
      </c>
      <c r="C31" s="32">
        <v>51086113</v>
      </c>
      <c r="D31" s="32">
        <v>108346135</v>
      </c>
      <c r="E31" s="32">
        <v>8827315.0300000068</v>
      </c>
      <c r="F31" s="23">
        <f t="shared" si="0"/>
        <v>8.1473280334365475E-2</v>
      </c>
    </row>
    <row r="32" spans="2:6" x14ac:dyDescent="0.25">
      <c r="B32" s="17" t="s">
        <v>37</v>
      </c>
      <c r="C32" s="32">
        <v>123628147</v>
      </c>
      <c r="D32" s="32">
        <v>151165681</v>
      </c>
      <c r="E32" s="32">
        <v>13314813.98</v>
      </c>
      <c r="F32" s="23">
        <f t="shared" si="0"/>
        <v>8.8080931411938665E-2</v>
      </c>
    </row>
    <row r="33" spans="2:6" x14ac:dyDescent="0.25">
      <c r="B33" s="17" t="s">
        <v>38</v>
      </c>
      <c r="C33" s="32">
        <v>57078192</v>
      </c>
      <c r="D33" s="32">
        <v>56905476</v>
      </c>
      <c r="E33" s="32">
        <v>2527371.3399999985</v>
      </c>
      <c r="F33" s="23">
        <f t="shared" si="0"/>
        <v>4.4413499677957151E-2</v>
      </c>
    </row>
    <row r="34" spans="2:6" x14ac:dyDescent="0.25">
      <c r="B34" s="17" t="s">
        <v>39</v>
      </c>
      <c r="C34" s="32">
        <v>60760797</v>
      </c>
      <c r="D34" s="32">
        <v>67364875</v>
      </c>
      <c r="E34" s="32">
        <v>12273403.270000001</v>
      </c>
      <c r="F34" s="23">
        <f t="shared" si="0"/>
        <v>0.18219291982654168</v>
      </c>
    </row>
    <row r="35" spans="2:6" x14ac:dyDescent="0.25">
      <c r="B35" s="17" t="s">
        <v>40</v>
      </c>
      <c r="C35" s="32">
        <v>12818513</v>
      </c>
      <c r="D35" s="32">
        <v>15774067</v>
      </c>
      <c r="E35" s="32">
        <v>3564508.3300000005</v>
      </c>
      <c r="F35" s="23">
        <f t="shared" si="0"/>
        <v>0.22597268859071035</v>
      </c>
    </row>
    <row r="36" spans="2:6" x14ac:dyDescent="0.25">
      <c r="B36" s="17" t="s">
        <v>41</v>
      </c>
      <c r="C36" s="32">
        <v>39931557</v>
      </c>
      <c r="D36" s="32">
        <v>68409967</v>
      </c>
      <c r="E36" s="32">
        <v>5458098.990000003</v>
      </c>
      <c r="F36" s="23">
        <f t="shared" si="0"/>
        <v>7.9785142857911384E-2</v>
      </c>
    </row>
    <row r="37" spans="2:6" x14ac:dyDescent="0.25">
      <c r="B37" s="17" t="s">
        <v>42</v>
      </c>
      <c r="C37" s="32">
        <v>565975090</v>
      </c>
      <c r="D37" s="32">
        <v>640523594</v>
      </c>
      <c r="E37" s="32">
        <v>91711008.65000008</v>
      </c>
      <c r="F37" s="23">
        <f t="shared" si="0"/>
        <v>0.14318131214694971</v>
      </c>
    </row>
    <row r="38" spans="2:6" x14ac:dyDescent="0.25">
      <c r="B38" s="18" t="s">
        <v>43</v>
      </c>
      <c r="C38" s="33">
        <v>919623395</v>
      </c>
      <c r="D38" s="33">
        <v>1006062301</v>
      </c>
      <c r="E38" s="33">
        <v>161584299.08999988</v>
      </c>
      <c r="F38" s="35">
        <f t="shared" si="0"/>
        <v>0.16061062911252041</v>
      </c>
    </row>
    <row r="39" spans="2:6" x14ac:dyDescent="0.25">
      <c r="B39" s="48" t="s">
        <v>12</v>
      </c>
      <c r="C39" s="49">
        <f>SUM(C40:C44)</f>
        <v>404999396</v>
      </c>
      <c r="D39" s="49">
        <f>SUM(D40:D44)</f>
        <v>313552575</v>
      </c>
      <c r="E39" s="49">
        <f>SUM(E40:E44)</f>
        <v>1223344.2399999998</v>
      </c>
      <c r="F39" s="50">
        <f t="shared" si="0"/>
        <v>3.9015601769495905E-3</v>
      </c>
    </row>
    <row r="40" spans="2:6" x14ac:dyDescent="0.25">
      <c r="B40" s="17" t="s">
        <v>34</v>
      </c>
      <c r="C40" s="32">
        <v>35000000</v>
      </c>
      <c r="D40" s="32">
        <v>1596031</v>
      </c>
      <c r="E40" s="32">
        <v>1223344.2399999998</v>
      </c>
      <c r="F40" s="23">
        <f t="shared" si="0"/>
        <v>0.76649152804676079</v>
      </c>
    </row>
    <row r="41" spans="2:6" x14ac:dyDescent="0.25">
      <c r="B41" s="17" t="s">
        <v>35</v>
      </c>
      <c r="C41" s="32">
        <v>5000000</v>
      </c>
      <c r="D41" s="32">
        <v>5000000</v>
      </c>
      <c r="E41" s="32">
        <v>0</v>
      </c>
      <c r="F41" s="23" t="str">
        <f t="shared" si="0"/>
        <v>%</v>
      </c>
    </row>
    <row r="42" spans="2:6" x14ac:dyDescent="0.25">
      <c r="B42" s="17" t="s">
        <v>41</v>
      </c>
      <c r="C42" s="32">
        <v>30000000</v>
      </c>
      <c r="D42" s="32">
        <v>905089</v>
      </c>
      <c r="E42" s="32">
        <v>0</v>
      </c>
      <c r="F42" s="23" t="str">
        <f t="shared" si="0"/>
        <v>%</v>
      </c>
    </row>
    <row r="43" spans="2:6" x14ac:dyDescent="0.25">
      <c r="B43" s="17" t="s">
        <v>42</v>
      </c>
      <c r="C43" s="32">
        <v>84999396</v>
      </c>
      <c r="D43" s="32">
        <v>74407784</v>
      </c>
      <c r="E43" s="32">
        <v>0</v>
      </c>
      <c r="F43" s="23" t="str">
        <f t="shared" si="0"/>
        <v>%</v>
      </c>
    </row>
    <row r="44" spans="2:6" x14ac:dyDescent="0.25">
      <c r="B44" s="17" t="s">
        <v>43</v>
      </c>
      <c r="C44" s="32">
        <v>250000000</v>
      </c>
      <c r="D44" s="32">
        <v>231643671</v>
      </c>
      <c r="E44" s="32">
        <v>0</v>
      </c>
      <c r="F44" s="23" t="str">
        <f t="shared" si="0"/>
        <v>%</v>
      </c>
    </row>
    <row r="45" spans="2:6" x14ac:dyDescent="0.25">
      <c r="B45" s="48" t="s">
        <v>11</v>
      </c>
      <c r="C45" s="49">
        <f>+SUM(C46:C52)</f>
        <v>54285651</v>
      </c>
      <c r="D45" s="49">
        <f>+SUM(D46:D52)</f>
        <v>85463409</v>
      </c>
      <c r="E45" s="49">
        <f>+SUM(E46:E52)</f>
        <v>23753542.369999997</v>
      </c>
      <c r="F45" s="50">
        <f t="shared" si="0"/>
        <v>0.27793815678473577</v>
      </c>
    </row>
    <row r="46" spans="2:6" x14ac:dyDescent="0.25">
      <c r="B46" s="16" t="s">
        <v>32</v>
      </c>
      <c r="C46" s="31">
        <v>7591425</v>
      </c>
      <c r="D46" s="31">
        <v>35262938</v>
      </c>
      <c r="E46" s="31">
        <v>15187813</v>
      </c>
      <c r="F46" s="34">
        <f t="shared" si="0"/>
        <v>0.43070186040652653</v>
      </c>
    </row>
    <row r="47" spans="2:6" x14ac:dyDescent="0.25">
      <c r="B47" s="17" t="s">
        <v>33</v>
      </c>
      <c r="C47" s="32">
        <v>101043</v>
      </c>
      <c r="D47" s="32">
        <v>1592265</v>
      </c>
      <c r="E47" s="32">
        <v>533708</v>
      </c>
      <c r="F47" s="23">
        <f t="shared" si="0"/>
        <v>0.33518792412067089</v>
      </c>
    </row>
    <row r="48" spans="2:6" x14ac:dyDescent="0.25">
      <c r="B48" s="17" t="s">
        <v>34</v>
      </c>
      <c r="C48" s="32">
        <v>0</v>
      </c>
      <c r="D48" s="32">
        <v>2435000</v>
      </c>
      <c r="E48" s="32">
        <v>1237726</v>
      </c>
      <c r="F48" s="23">
        <f t="shared" si="0"/>
        <v>0.50830636550308006</v>
      </c>
    </row>
    <row r="49" spans="2:6" x14ac:dyDescent="0.25">
      <c r="B49" s="17" t="s">
        <v>35</v>
      </c>
      <c r="C49" s="32">
        <v>0</v>
      </c>
      <c r="D49" s="32">
        <v>234000</v>
      </c>
      <c r="E49" s="32">
        <v>105745</v>
      </c>
      <c r="F49" s="23">
        <f t="shared" si="0"/>
        <v>0.45190170940170943</v>
      </c>
    </row>
    <row r="50" spans="2:6" x14ac:dyDescent="0.25">
      <c r="B50" s="17" t="s">
        <v>37</v>
      </c>
      <c r="C50" s="32">
        <v>0</v>
      </c>
      <c r="D50" s="32">
        <v>2098338</v>
      </c>
      <c r="E50" s="32">
        <v>0</v>
      </c>
      <c r="F50" s="23" t="str">
        <f t="shared" si="0"/>
        <v>%</v>
      </c>
    </row>
    <row r="51" spans="2:6" x14ac:dyDescent="0.25">
      <c r="B51" s="17" t="s">
        <v>42</v>
      </c>
      <c r="C51" s="32">
        <v>17497403</v>
      </c>
      <c r="D51" s="32">
        <v>10574036</v>
      </c>
      <c r="E51" s="32">
        <v>1311391.3999999997</v>
      </c>
      <c r="F51" s="23">
        <f t="shared" si="0"/>
        <v>0.12401994848513848</v>
      </c>
    </row>
    <row r="52" spans="2:6" x14ac:dyDescent="0.25">
      <c r="B52" s="17" t="s">
        <v>43</v>
      </c>
      <c r="C52" s="32">
        <v>29095780</v>
      </c>
      <c r="D52" s="32">
        <v>33266832</v>
      </c>
      <c r="E52" s="32">
        <v>5377158.9699999997</v>
      </c>
      <c r="F52" s="23">
        <f t="shared" si="0"/>
        <v>0.16163724186300638</v>
      </c>
    </row>
    <row r="53" spans="2:6" x14ac:dyDescent="0.25">
      <c r="B53" s="48" t="s">
        <v>9</v>
      </c>
      <c r="C53" s="49">
        <f>SUM(C54:C60)</f>
        <v>100300000</v>
      </c>
      <c r="D53" s="49">
        <f t="shared" ref="D53:E53" si="2">SUM(D54:D60)</f>
        <v>12805962</v>
      </c>
      <c r="E53" s="49">
        <f t="shared" si="2"/>
        <v>0</v>
      </c>
      <c r="F53" s="50" t="str">
        <f t="shared" si="0"/>
        <v>%</v>
      </c>
    </row>
    <row r="54" spans="2:6" x14ac:dyDescent="0.25">
      <c r="B54" s="17" t="s">
        <v>32</v>
      </c>
      <c r="C54" s="32">
        <v>16660000</v>
      </c>
      <c r="D54" s="32">
        <v>0</v>
      </c>
      <c r="E54" s="32">
        <v>0</v>
      </c>
      <c r="F54" s="23" t="str">
        <f t="shared" si="0"/>
        <v>%</v>
      </c>
    </row>
    <row r="55" spans="2:6" x14ac:dyDescent="0.25">
      <c r="B55" s="17" t="s">
        <v>33</v>
      </c>
      <c r="C55" s="32">
        <v>16660000</v>
      </c>
      <c r="D55" s="32">
        <v>0</v>
      </c>
      <c r="E55" s="32">
        <v>0</v>
      </c>
      <c r="F55" s="23" t="str">
        <f t="shared" ref="F55:F58" si="3">IF(E55=0,"%",E55/D55)</f>
        <v>%</v>
      </c>
    </row>
    <row r="56" spans="2:6" x14ac:dyDescent="0.25">
      <c r="B56" s="17" t="s">
        <v>34</v>
      </c>
      <c r="C56" s="32">
        <v>16660000</v>
      </c>
      <c r="D56" s="32">
        <v>0</v>
      </c>
      <c r="E56" s="32">
        <v>0</v>
      </c>
      <c r="F56" s="23" t="str">
        <f t="shared" si="3"/>
        <v>%</v>
      </c>
    </row>
    <row r="57" spans="2:6" x14ac:dyDescent="0.25">
      <c r="B57" s="17" t="s">
        <v>35</v>
      </c>
      <c r="C57" s="32">
        <v>16660000</v>
      </c>
      <c r="D57" s="32">
        <v>0</v>
      </c>
      <c r="E57" s="32">
        <v>0</v>
      </c>
      <c r="F57" s="23" t="str">
        <f t="shared" si="3"/>
        <v>%</v>
      </c>
    </row>
    <row r="58" spans="2:6" x14ac:dyDescent="0.25">
      <c r="B58" s="17" t="s">
        <v>36</v>
      </c>
      <c r="C58" s="32">
        <v>10000000</v>
      </c>
      <c r="D58" s="32">
        <v>0</v>
      </c>
      <c r="E58" s="32">
        <v>0</v>
      </c>
      <c r="F58" s="23" t="str">
        <f t="shared" si="3"/>
        <v>%</v>
      </c>
    </row>
    <row r="59" spans="2:6" x14ac:dyDescent="0.25">
      <c r="B59" s="17" t="s">
        <v>37</v>
      </c>
      <c r="C59" s="32">
        <v>16660000</v>
      </c>
      <c r="D59" s="32">
        <v>5805962</v>
      </c>
      <c r="E59" s="32">
        <v>0</v>
      </c>
      <c r="F59" s="23" t="str">
        <f t="shared" si="0"/>
        <v>%</v>
      </c>
    </row>
    <row r="60" spans="2:6" x14ac:dyDescent="0.25">
      <c r="B60" s="17" t="s">
        <v>41</v>
      </c>
      <c r="C60" s="32">
        <v>7000000</v>
      </c>
      <c r="D60" s="32">
        <v>7000000</v>
      </c>
      <c r="E60" s="32">
        <v>0</v>
      </c>
      <c r="F60" s="23" t="str">
        <f t="shared" si="0"/>
        <v>%</v>
      </c>
    </row>
    <row r="61" spans="2:6" x14ac:dyDescent="0.25">
      <c r="B61" s="48" t="s">
        <v>10</v>
      </c>
      <c r="C61" s="49">
        <f>SUM(C62:C73)</f>
        <v>618709381</v>
      </c>
      <c r="D61" s="49">
        <f>SUM(D62:D73)</f>
        <v>748220982</v>
      </c>
      <c r="E61" s="49">
        <f>SUM(E62:E73)</f>
        <v>33060051.189999998</v>
      </c>
      <c r="F61" s="50">
        <f t="shared" si="0"/>
        <v>4.4184875839261076E-2</v>
      </c>
    </row>
    <row r="62" spans="2:6" x14ac:dyDescent="0.25">
      <c r="B62" s="16" t="s">
        <v>32</v>
      </c>
      <c r="C62" s="31">
        <v>12847446</v>
      </c>
      <c r="D62" s="31">
        <v>19884513</v>
      </c>
      <c r="E62" s="31">
        <v>18727.39</v>
      </c>
      <c r="F62" s="34">
        <f t="shared" si="0"/>
        <v>9.4180782803179538E-4</v>
      </c>
    </row>
    <row r="63" spans="2:6" x14ac:dyDescent="0.25">
      <c r="B63" s="17" t="s">
        <v>33</v>
      </c>
      <c r="C63" s="32">
        <v>145423705</v>
      </c>
      <c r="D63" s="32">
        <v>159867238</v>
      </c>
      <c r="E63" s="32">
        <v>9339721.25</v>
      </c>
      <c r="F63" s="23">
        <f t="shared" si="0"/>
        <v>5.8421733976538708E-2</v>
      </c>
    </row>
    <row r="64" spans="2:6" x14ac:dyDescent="0.25">
      <c r="B64" s="17" t="s">
        <v>34</v>
      </c>
      <c r="C64" s="32">
        <v>8340000</v>
      </c>
      <c r="D64" s="32">
        <v>9206942</v>
      </c>
      <c r="E64" s="32">
        <v>1738.97</v>
      </c>
      <c r="F64" s="23">
        <f t="shared" si="0"/>
        <v>1.8887595903178275E-4</v>
      </c>
    </row>
    <row r="65" spans="2:6" x14ac:dyDescent="0.25">
      <c r="B65" s="17" t="s">
        <v>35</v>
      </c>
      <c r="C65" s="32">
        <v>8340000</v>
      </c>
      <c r="D65" s="32">
        <v>8643464</v>
      </c>
      <c r="E65" s="32">
        <v>2167.34</v>
      </c>
      <c r="F65" s="23">
        <f t="shared" si="0"/>
        <v>2.5074900525992822E-4</v>
      </c>
    </row>
    <row r="66" spans="2:6" x14ac:dyDescent="0.25">
      <c r="B66" s="17" t="s">
        <v>36</v>
      </c>
      <c r="C66" s="32">
        <v>5000000</v>
      </c>
      <c r="D66" s="32">
        <v>9225920</v>
      </c>
      <c r="E66" s="32">
        <v>2632371.7599999998</v>
      </c>
      <c r="F66" s="23">
        <f t="shared" si="0"/>
        <v>0.28532349727723627</v>
      </c>
    </row>
    <row r="67" spans="2:6" x14ac:dyDescent="0.25">
      <c r="B67" s="17" t="s">
        <v>37</v>
      </c>
      <c r="C67" s="32">
        <v>8340000</v>
      </c>
      <c r="D67" s="32">
        <v>8585727</v>
      </c>
      <c r="E67" s="32">
        <v>0</v>
      </c>
      <c r="F67" s="23" t="str">
        <f t="shared" si="0"/>
        <v>%</v>
      </c>
    </row>
    <row r="68" spans="2:6" x14ac:dyDescent="0.25">
      <c r="B68" s="17" t="s">
        <v>38</v>
      </c>
      <c r="C68" s="32">
        <v>0</v>
      </c>
      <c r="D68" s="32">
        <v>10158705</v>
      </c>
      <c r="E68" s="32">
        <v>3626.84</v>
      </c>
      <c r="F68" s="23">
        <f t="shared" si="0"/>
        <v>3.5701794667725856E-4</v>
      </c>
    </row>
    <row r="69" spans="2:6" x14ac:dyDescent="0.25">
      <c r="B69" s="17" t="s">
        <v>39</v>
      </c>
      <c r="C69" s="32">
        <v>4102736</v>
      </c>
      <c r="D69" s="32">
        <v>6140554</v>
      </c>
      <c r="E69" s="32">
        <v>0</v>
      </c>
      <c r="F69" s="23" t="str">
        <f t="shared" si="0"/>
        <v>%</v>
      </c>
    </row>
    <row r="70" spans="2:6" x14ac:dyDescent="0.25">
      <c r="B70" s="17" t="s">
        <v>40</v>
      </c>
      <c r="C70" s="32">
        <v>0</v>
      </c>
      <c r="D70" s="32">
        <v>90200</v>
      </c>
      <c r="E70" s="32">
        <v>0</v>
      </c>
      <c r="F70" s="23" t="str">
        <f t="shared" si="0"/>
        <v>%</v>
      </c>
    </row>
    <row r="71" spans="2:6" x14ac:dyDescent="0.25">
      <c r="B71" s="17" t="s">
        <v>41</v>
      </c>
      <c r="C71" s="32">
        <v>3000000</v>
      </c>
      <c r="D71" s="32">
        <v>3294902</v>
      </c>
      <c r="E71" s="32">
        <v>0</v>
      </c>
      <c r="F71" s="23" t="str">
        <f t="shared" si="0"/>
        <v>%</v>
      </c>
    </row>
    <row r="72" spans="2:6" x14ac:dyDescent="0.25">
      <c r="B72" s="17" t="s">
        <v>42</v>
      </c>
      <c r="C72" s="32">
        <v>12421376</v>
      </c>
      <c r="D72" s="32">
        <v>26246904</v>
      </c>
      <c r="E72" s="32">
        <v>1224405.0899999999</v>
      </c>
      <c r="F72" s="23">
        <f t="shared" si="0"/>
        <v>4.6649505404523131E-2</v>
      </c>
    </row>
    <row r="73" spans="2:6" x14ac:dyDescent="0.25">
      <c r="B73" s="17" t="s">
        <v>43</v>
      </c>
      <c r="C73" s="32">
        <v>410894118</v>
      </c>
      <c r="D73" s="32">
        <v>486875913</v>
      </c>
      <c r="E73" s="32">
        <v>19837292.549999997</v>
      </c>
      <c r="F73" s="23">
        <f t="shared" si="0"/>
        <v>4.0744041798592728E-2</v>
      </c>
    </row>
    <row r="74" spans="2:6" x14ac:dyDescent="0.25">
      <c r="B74" s="51" t="s">
        <v>3</v>
      </c>
      <c r="C74" s="52">
        <f>+C61+C53+C45+C39+C26+C19+C6</f>
        <v>7092483491</v>
      </c>
      <c r="D74" s="52">
        <f>+D61+D53+D45+D39+D26+D19+D6</f>
        <v>7286438637</v>
      </c>
      <c r="E74" s="52">
        <f>+E61+E53+E45+E39+E26+E19+E6</f>
        <v>1047193545.29</v>
      </c>
      <c r="F74" s="53">
        <f t="shared" si="0"/>
        <v>0.14371815882349273</v>
      </c>
    </row>
    <row r="75" spans="2:6" x14ac:dyDescent="0.2">
      <c r="B75" s="40" t="s">
        <v>24</v>
      </c>
      <c r="C75" s="21"/>
      <c r="D75" s="21"/>
      <c r="E75" s="21"/>
    </row>
    <row r="76" spans="2:6" x14ac:dyDescent="0.25">
      <c r="C76" s="21"/>
      <c r="D76" s="21"/>
      <c r="E76" s="21"/>
      <c r="F76" s="21"/>
    </row>
    <row r="77" spans="2:6" x14ac:dyDescent="0.25">
      <c r="C77" s="21"/>
      <c r="D77" s="21"/>
      <c r="E77" s="2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43.5" customHeight="1" x14ac:dyDescent="0.25">
      <c r="B2" s="59" t="s">
        <v>27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26</v>
      </c>
      <c r="F5" s="56" t="s">
        <v>5</v>
      </c>
    </row>
    <row r="6" spans="2:6" x14ac:dyDescent="0.25">
      <c r="B6" s="48" t="s">
        <v>22</v>
      </c>
      <c r="C6" s="49">
        <f>SUM(C7:C18)</f>
        <v>3222646646</v>
      </c>
      <c r="D6" s="49">
        <f>SUM(D7:D18)</f>
        <v>3028865897</v>
      </c>
      <c r="E6" s="49">
        <f>SUM(E7:E18)</f>
        <v>593016950.08000004</v>
      </c>
      <c r="F6" s="50">
        <f t="shared" ref="F6:F74" si="0">IF(E6=0,"%",E6/D6)</f>
        <v>0.1957884469785755</v>
      </c>
    </row>
    <row r="7" spans="2:6" x14ac:dyDescent="0.25">
      <c r="B7" s="11" t="s">
        <v>32</v>
      </c>
      <c r="C7" s="28">
        <v>133155539</v>
      </c>
      <c r="D7" s="28">
        <v>138672119</v>
      </c>
      <c r="E7" s="28">
        <v>40973686.850000039</v>
      </c>
      <c r="F7" s="36">
        <f t="shared" si="0"/>
        <v>0.29547170076776602</v>
      </c>
    </row>
    <row r="8" spans="2:6" x14ac:dyDescent="0.25">
      <c r="B8" s="13" t="s">
        <v>33</v>
      </c>
      <c r="C8" s="29">
        <v>224256702</v>
      </c>
      <c r="D8" s="29">
        <v>242582765</v>
      </c>
      <c r="E8" s="29">
        <v>59199777.520000041</v>
      </c>
      <c r="F8" s="24">
        <f t="shared" si="0"/>
        <v>0.24403950346596157</v>
      </c>
    </row>
    <row r="9" spans="2:6" x14ac:dyDescent="0.25">
      <c r="B9" s="13" t="s">
        <v>34</v>
      </c>
      <c r="C9" s="29">
        <v>89595931</v>
      </c>
      <c r="D9" s="29">
        <v>96116208</v>
      </c>
      <c r="E9" s="29">
        <v>19937832.000000004</v>
      </c>
      <c r="F9" s="24">
        <f t="shared" si="0"/>
        <v>0.2074346503557444</v>
      </c>
    </row>
    <row r="10" spans="2:6" x14ac:dyDescent="0.25">
      <c r="B10" s="13" t="s">
        <v>35</v>
      </c>
      <c r="C10" s="29">
        <v>35954210</v>
      </c>
      <c r="D10" s="29">
        <v>37691378</v>
      </c>
      <c r="E10" s="29">
        <v>7058597.6099999957</v>
      </c>
      <c r="F10" s="24">
        <f t="shared" si="0"/>
        <v>0.18727353534275121</v>
      </c>
    </row>
    <row r="11" spans="2:6" x14ac:dyDescent="0.25">
      <c r="B11" s="13" t="s">
        <v>36</v>
      </c>
      <c r="C11" s="29">
        <v>93385818</v>
      </c>
      <c r="D11" s="29">
        <v>99413284</v>
      </c>
      <c r="E11" s="29">
        <v>32879450.959999986</v>
      </c>
      <c r="F11" s="24">
        <f t="shared" si="0"/>
        <v>0.33073498467267198</v>
      </c>
    </row>
    <row r="12" spans="2:6" x14ac:dyDescent="0.25">
      <c r="B12" s="13" t="s">
        <v>37</v>
      </c>
      <c r="C12" s="29">
        <v>52635058</v>
      </c>
      <c r="D12" s="29">
        <v>53995282</v>
      </c>
      <c r="E12" s="29">
        <v>11745776.739999983</v>
      </c>
      <c r="F12" s="24">
        <f t="shared" si="0"/>
        <v>0.21753339004693009</v>
      </c>
    </row>
    <row r="13" spans="2:6" x14ac:dyDescent="0.25">
      <c r="B13" s="13" t="s">
        <v>38</v>
      </c>
      <c r="C13" s="29">
        <v>6041484</v>
      </c>
      <c r="D13" s="29">
        <v>6363256</v>
      </c>
      <c r="E13" s="29">
        <v>1342886.7899999998</v>
      </c>
      <c r="F13" s="24">
        <f t="shared" si="0"/>
        <v>0.21103768102367715</v>
      </c>
    </row>
    <row r="14" spans="2:6" x14ac:dyDescent="0.25">
      <c r="B14" s="13" t="s">
        <v>39</v>
      </c>
      <c r="C14" s="29">
        <v>172331928</v>
      </c>
      <c r="D14" s="29">
        <v>204225782</v>
      </c>
      <c r="E14" s="29">
        <v>49259504.21000006</v>
      </c>
      <c r="F14" s="24">
        <f t="shared" si="0"/>
        <v>0.24120120254944138</v>
      </c>
    </row>
    <row r="15" spans="2:6" x14ac:dyDescent="0.25">
      <c r="B15" s="13" t="s">
        <v>40</v>
      </c>
      <c r="C15" s="29">
        <v>30209571</v>
      </c>
      <c r="D15" s="29">
        <v>33193102</v>
      </c>
      <c r="E15" s="29">
        <v>7616865.2199999914</v>
      </c>
      <c r="F15" s="24">
        <f t="shared" si="0"/>
        <v>0.22947132871160977</v>
      </c>
    </row>
    <row r="16" spans="2:6" x14ac:dyDescent="0.25">
      <c r="B16" s="13" t="s">
        <v>41</v>
      </c>
      <c r="C16" s="29">
        <v>27086715</v>
      </c>
      <c r="D16" s="29">
        <v>33226264</v>
      </c>
      <c r="E16" s="29">
        <v>8754437.0599999987</v>
      </c>
      <c r="F16" s="24">
        <f t="shared" si="0"/>
        <v>0.26347942880367164</v>
      </c>
    </row>
    <row r="17" spans="2:6" x14ac:dyDescent="0.25">
      <c r="B17" s="13" t="s">
        <v>42</v>
      </c>
      <c r="C17" s="29">
        <v>1702122891</v>
      </c>
      <c r="D17" s="29">
        <v>1452867308</v>
      </c>
      <c r="E17" s="29">
        <v>193164633.00999984</v>
      </c>
      <c r="F17" s="24">
        <f t="shared" si="0"/>
        <v>0.13295407773742807</v>
      </c>
    </row>
    <row r="18" spans="2:6" x14ac:dyDescent="0.25">
      <c r="B18" s="13" t="s">
        <v>43</v>
      </c>
      <c r="C18" s="29">
        <v>655870799</v>
      </c>
      <c r="D18" s="29">
        <v>630519149</v>
      </c>
      <c r="E18" s="29">
        <v>161083502.11000013</v>
      </c>
      <c r="F18" s="24">
        <f t="shared" si="0"/>
        <v>0.2554775733068182</v>
      </c>
    </row>
    <row r="19" spans="2:6" x14ac:dyDescent="0.25">
      <c r="B19" s="48" t="s">
        <v>21</v>
      </c>
      <c r="C19" s="49">
        <f>SUM(C20:C25)</f>
        <v>189040934</v>
      </c>
      <c r="D19" s="49">
        <f>SUM(D20:D25)</f>
        <v>192282094</v>
      </c>
      <c r="E19" s="49">
        <f>SUM(E20:E25)</f>
        <v>43705780.229999982</v>
      </c>
      <c r="F19" s="50">
        <f t="shared" si="0"/>
        <v>0.22730031341347876</v>
      </c>
    </row>
    <row r="20" spans="2:6" x14ac:dyDescent="0.25">
      <c r="B20" s="13" t="s">
        <v>33</v>
      </c>
      <c r="C20" s="29">
        <v>0</v>
      </c>
      <c r="D20" s="29">
        <v>3000</v>
      </c>
      <c r="E20" s="29">
        <v>0</v>
      </c>
      <c r="F20" s="24" t="str">
        <f t="shared" si="0"/>
        <v>%</v>
      </c>
    </row>
    <row r="21" spans="2:6" x14ac:dyDescent="0.25">
      <c r="B21" s="13" t="s">
        <v>36</v>
      </c>
      <c r="C21" s="29">
        <v>0</v>
      </c>
      <c r="D21" s="29">
        <v>3000</v>
      </c>
      <c r="E21" s="29">
        <v>0</v>
      </c>
      <c r="F21" s="24" t="str">
        <f t="shared" si="0"/>
        <v>%</v>
      </c>
    </row>
    <row r="22" spans="2:6" x14ac:dyDescent="0.25">
      <c r="B22" s="13" t="s">
        <v>39</v>
      </c>
      <c r="C22" s="29">
        <v>0</v>
      </c>
      <c r="D22" s="29">
        <v>3000</v>
      </c>
      <c r="E22" s="29">
        <v>3000</v>
      </c>
      <c r="F22" s="24">
        <f t="shared" si="0"/>
        <v>1</v>
      </c>
    </row>
    <row r="23" spans="2:6" x14ac:dyDescent="0.25">
      <c r="B23" s="13" t="s">
        <v>40</v>
      </c>
      <c r="C23" s="29">
        <v>0</v>
      </c>
      <c r="D23" s="29">
        <v>6000</v>
      </c>
      <c r="E23" s="29">
        <v>0</v>
      </c>
      <c r="F23" s="24" t="str">
        <f t="shared" si="0"/>
        <v>%</v>
      </c>
    </row>
    <row r="24" spans="2:6" x14ac:dyDescent="0.25">
      <c r="B24" s="13" t="s">
        <v>42</v>
      </c>
      <c r="C24" s="29">
        <v>10825256</v>
      </c>
      <c r="D24" s="29">
        <v>7208968</v>
      </c>
      <c r="E24" s="29">
        <v>101933.48000000001</v>
      </c>
      <c r="F24" s="24">
        <f t="shared" si="0"/>
        <v>1.4139815851589299E-2</v>
      </c>
    </row>
    <row r="25" spans="2:6" x14ac:dyDescent="0.25">
      <c r="B25" s="13" t="s">
        <v>43</v>
      </c>
      <c r="C25" s="29">
        <v>178215678</v>
      </c>
      <c r="D25" s="29">
        <v>185058126</v>
      </c>
      <c r="E25" s="29">
        <v>43600846.749999985</v>
      </c>
      <c r="F25" s="24">
        <f t="shared" si="0"/>
        <v>0.23560622649988353</v>
      </c>
    </row>
    <row r="26" spans="2:6" x14ac:dyDescent="0.25">
      <c r="B26" s="48" t="s">
        <v>20</v>
      </c>
      <c r="C26" s="49">
        <f>SUM(C27:C38)</f>
        <v>2297827781</v>
      </c>
      <c r="D26" s="49">
        <f t="shared" ref="D26:E26" si="1">SUM(D27:D38)</f>
        <v>2154758977</v>
      </c>
      <c r="E26" s="49">
        <f t="shared" si="1"/>
        <v>263075415.34999996</v>
      </c>
      <c r="F26" s="50">
        <f t="shared" si="0"/>
        <v>0.12209041389690424</v>
      </c>
    </row>
    <row r="27" spans="2:6" x14ac:dyDescent="0.25">
      <c r="B27" s="41" t="s">
        <v>32</v>
      </c>
      <c r="C27" s="12">
        <v>415102778</v>
      </c>
      <c r="D27" s="12">
        <v>408373135</v>
      </c>
      <c r="E27" s="12">
        <v>12348307.980000004</v>
      </c>
      <c r="F27" s="36">
        <f t="shared" si="0"/>
        <v>3.0237806852794084E-2</v>
      </c>
    </row>
    <row r="28" spans="2:6" x14ac:dyDescent="0.25">
      <c r="B28" s="42" t="s">
        <v>33</v>
      </c>
      <c r="C28" s="43">
        <v>93861554</v>
      </c>
      <c r="D28" s="43">
        <v>90049240</v>
      </c>
      <c r="E28" s="43">
        <v>12547822.310000001</v>
      </c>
      <c r="F28" s="24">
        <f t="shared" si="0"/>
        <v>0.13934401123207704</v>
      </c>
    </row>
    <row r="29" spans="2:6" x14ac:dyDescent="0.25">
      <c r="B29" s="42" t="s">
        <v>34</v>
      </c>
      <c r="C29" s="43">
        <v>90376796</v>
      </c>
      <c r="D29" s="43">
        <v>118708632</v>
      </c>
      <c r="E29" s="43">
        <v>14418951.759999996</v>
      </c>
      <c r="F29" s="24">
        <f t="shared" si="0"/>
        <v>0.12146506548908757</v>
      </c>
    </row>
    <row r="30" spans="2:6" x14ac:dyDescent="0.25">
      <c r="B30" s="42" t="s">
        <v>35</v>
      </c>
      <c r="C30" s="43">
        <v>69118968</v>
      </c>
      <c r="D30" s="43">
        <v>78395866</v>
      </c>
      <c r="E30" s="43">
        <v>6054778.7700000005</v>
      </c>
      <c r="F30" s="24">
        <f t="shared" si="0"/>
        <v>7.7233393531235442E-2</v>
      </c>
    </row>
    <row r="31" spans="2:6" x14ac:dyDescent="0.25">
      <c r="B31" s="42" t="s">
        <v>36</v>
      </c>
      <c r="C31" s="43">
        <v>51057724</v>
      </c>
      <c r="D31" s="43">
        <v>66982655</v>
      </c>
      <c r="E31" s="43">
        <v>5072338.1100000022</v>
      </c>
      <c r="F31" s="24">
        <f t="shared" si="0"/>
        <v>7.5726142984329337E-2</v>
      </c>
    </row>
    <row r="32" spans="2:6" x14ac:dyDescent="0.25">
      <c r="B32" s="42" t="s">
        <v>37</v>
      </c>
      <c r="C32" s="43">
        <v>123609049</v>
      </c>
      <c r="D32" s="43">
        <v>136204952</v>
      </c>
      <c r="E32" s="43">
        <v>11644523.490000002</v>
      </c>
      <c r="F32" s="24">
        <f t="shared" si="0"/>
        <v>8.5492658813168573E-2</v>
      </c>
    </row>
    <row r="33" spans="2:6" x14ac:dyDescent="0.25">
      <c r="B33" s="42" t="s">
        <v>38</v>
      </c>
      <c r="C33" s="43">
        <v>57078192</v>
      </c>
      <c r="D33" s="43">
        <v>56893476</v>
      </c>
      <c r="E33" s="43">
        <v>2527371.3399999989</v>
      </c>
      <c r="F33" s="24">
        <f t="shared" si="0"/>
        <v>4.4422867395200093E-2</v>
      </c>
    </row>
    <row r="34" spans="2:6" x14ac:dyDescent="0.25">
      <c r="B34" s="42" t="s">
        <v>39</v>
      </c>
      <c r="C34" s="43">
        <v>60760797</v>
      </c>
      <c r="D34" s="43">
        <v>65300016</v>
      </c>
      <c r="E34" s="43">
        <v>12007064.670000002</v>
      </c>
      <c r="F34" s="24">
        <f t="shared" si="0"/>
        <v>0.18387537102594281</v>
      </c>
    </row>
    <row r="35" spans="2:6" x14ac:dyDescent="0.25">
      <c r="B35" s="42" t="s">
        <v>40</v>
      </c>
      <c r="C35" s="43">
        <v>12805440</v>
      </c>
      <c r="D35" s="43">
        <v>13695805</v>
      </c>
      <c r="E35" s="43">
        <v>3042284.3299999996</v>
      </c>
      <c r="F35" s="24">
        <f t="shared" si="0"/>
        <v>0.22213256760007896</v>
      </c>
    </row>
    <row r="36" spans="2:6" x14ac:dyDescent="0.25">
      <c r="B36" s="42" t="s">
        <v>41</v>
      </c>
      <c r="C36" s="43">
        <v>39911557</v>
      </c>
      <c r="D36" s="43">
        <v>61721910</v>
      </c>
      <c r="E36" s="43">
        <v>4957063.9700000035</v>
      </c>
      <c r="F36" s="24">
        <f t="shared" si="0"/>
        <v>8.0312873823898248E-2</v>
      </c>
    </row>
    <row r="37" spans="2:6" x14ac:dyDescent="0.25">
      <c r="B37" s="42" t="s">
        <v>42</v>
      </c>
      <c r="C37" s="43">
        <v>504715801</v>
      </c>
      <c r="D37" s="43">
        <v>529113709</v>
      </c>
      <c r="E37" s="43">
        <v>80539402.63000007</v>
      </c>
      <c r="F37" s="24">
        <f t="shared" si="0"/>
        <v>0.1522156792766072</v>
      </c>
    </row>
    <row r="38" spans="2:6" x14ac:dyDescent="0.25">
      <c r="B38" s="44" t="s">
        <v>43</v>
      </c>
      <c r="C38" s="15">
        <v>779429125</v>
      </c>
      <c r="D38" s="15">
        <v>529319581</v>
      </c>
      <c r="E38" s="15">
        <v>97915505.98999989</v>
      </c>
      <c r="F38" s="37">
        <f t="shared" si="0"/>
        <v>0.18498372156385404</v>
      </c>
    </row>
    <row r="39" spans="2:6" x14ac:dyDescent="0.25">
      <c r="B39" s="48" t="s">
        <v>19</v>
      </c>
      <c r="C39" s="49">
        <f>SUM(C40:C44)</f>
        <v>404999396</v>
      </c>
      <c r="D39" s="49">
        <f>SUM(D40:D44)</f>
        <v>313552575</v>
      </c>
      <c r="E39" s="49">
        <f>SUM(E40:E44)</f>
        <v>1223344.2399999998</v>
      </c>
      <c r="F39" s="50">
        <f t="shared" si="0"/>
        <v>3.9015601769495905E-3</v>
      </c>
    </row>
    <row r="40" spans="2:6" x14ac:dyDescent="0.25">
      <c r="B40" s="13" t="s">
        <v>34</v>
      </c>
      <c r="C40" s="29">
        <v>35000000</v>
      </c>
      <c r="D40" s="29">
        <v>1596031</v>
      </c>
      <c r="E40" s="29">
        <v>1223344.2399999998</v>
      </c>
      <c r="F40" s="24">
        <f t="shared" si="0"/>
        <v>0.76649152804676079</v>
      </c>
    </row>
    <row r="41" spans="2:6" x14ac:dyDescent="0.25">
      <c r="B41" s="13" t="s">
        <v>35</v>
      </c>
      <c r="C41" s="29">
        <v>5000000</v>
      </c>
      <c r="D41" s="29">
        <v>5000000</v>
      </c>
      <c r="E41" s="29">
        <v>0</v>
      </c>
      <c r="F41" s="24" t="str">
        <f t="shared" si="0"/>
        <v>%</v>
      </c>
    </row>
    <row r="42" spans="2:6" x14ac:dyDescent="0.25">
      <c r="B42" s="13" t="s">
        <v>41</v>
      </c>
      <c r="C42" s="29">
        <v>30000000</v>
      </c>
      <c r="D42" s="29">
        <v>905089</v>
      </c>
      <c r="E42" s="29">
        <v>0</v>
      </c>
      <c r="F42" s="24" t="str">
        <f t="shared" si="0"/>
        <v>%</v>
      </c>
    </row>
    <row r="43" spans="2:6" x14ac:dyDescent="0.25">
      <c r="B43" s="13" t="s">
        <v>42</v>
      </c>
      <c r="C43" s="29">
        <v>84999396</v>
      </c>
      <c r="D43" s="29">
        <v>74407784</v>
      </c>
      <c r="E43" s="29">
        <v>0</v>
      </c>
      <c r="F43" s="24" t="str">
        <f t="shared" si="0"/>
        <v>%</v>
      </c>
    </row>
    <row r="44" spans="2:6" x14ac:dyDescent="0.25">
      <c r="B44" s="13" t="s">
        <v>43</v>
      </c>
      <c r="C44" s="29">
        <v>250000000</v>
      </c>
      <c r="D44" s="29">
        <v>231643671</v>
      </c>
      <c r="E44" s="29">
        <v>0</v>
      </c>
      <c r="F44" s="24" t="str">
        <f t="shared" si="0"/>
        <v>%</v>
      </c>
    </row>
    <row r="45" spans="2:6" x14ac:dyDescent="0.25">
      <c r="B45" s="48" t="s">
        <v>18</v>
      </c>
      <c r="C45" s="49">
        <f>+SUM(C46:C52)</f>
        <v>50594064</v>
      </c>
      <c r="D45" s="49">
        <f>+SUM(D46:D52)</f>
        <v>81139416</v>
      </c>
      <c r="E45" s="49">
        <f>+SUM(E46:E52)</f>
        <v>23480130.98</v>
      </c>
      <c r="F45" s="50">
        <f t="shared" si="0"/>
        <v>0.28938008353424677</v>
      </c>
    </row>
    <row r="46" spans="2:6" x14ac:dyDescent="0.25">
      <c r="B46" s="11" t="s">
        <v>32</v>
      </c>
      <c r="C46" s="28">
        <v>7591425</v>
      </c>
      <c r="D46" s="28">
        <v>35262938</v>
      </c>
      <c r="E46" s="28">
        <v>15187813</v>
      </c>
      <c r="F46" s="36">
        <f t="shared" si="0"/>
        <v>0.43070186040652653</v>
      </c>
    </row>
    <row r="47" spans="2:6" x14ac:dyDescent="0.25">
      <c r="B47" s="13" t="s">
        <v>33</v>
      </c>
      <c r="C47" s="29">
        <v>101043</v>
      </c>
      <c r="D47" s="29">
        <v>1592265</v>
      </c>
      <c r="E47" s="29">
        <v>533708</v>
      </c>
      <c r="F47" s="24">
        <f t="shared" si="0"/>
        <v>0.33518792412067089</v>
      </c>
    </row>
    <row r="48" spans="2:6" x14ac:dyDescent="0.25">
      <c r="B48" s="13" t="s">
        <v>34</v>
      </c>
      <c r="C48" s="29">
        <v>0</v>
      </c>
      <c r="D48" s="29">
        <v>2435000</v>
      </c>
      <c r="E48" s="29">
        <v>1237726</v>
      </c>
      <c r="F48" s="24">
        <f t="shared" si="0"/>
        <v>0.50830636550308006</v>
      </c>
    </row>
    <row r="49" spans="2:6" x14ac:dyDescent="0.25">
      <c r="B49" s="13" t="s">
        <v>35</v>
      </c>
      <c r="C49" s="29">
        <v>0</v>
      </c>
      <c r="D49" s="29">
        <v>234000</v>
      </c>
      <c r="E49" s="29">
        <v>105745</v>
      </c>
      <c r="F49" s="24">
        <f t="shared" si="0"/>
        <v>0.45190170940170943</v>
      </c>
    </row>
    <row r="50" spans="2:6" x14ac:dyDescent="0.25">
      <c r="B50" s="13" t="s">
        <v>37</v>
      </c>
      <c r="C50" s="29">
        <v>0</v>
      </c>
      <c r="D50" s="29">
        <v>2098338</v>
      </c>
      <c r="E50" s="29">
        <v>0</v>
      </c>
      <c r="F50" s="24" t="str">
        <f t="shared" si="0"/>
        <v>%</v>
      </c>
    </row>
    <row r="51" spans="2:6" x14ac:dyDescent="0.25">
      <c r="B51" s="13" t="s">
        <v>42</v>
      </c>
      <c r="C51" s="29">
        <v>13822758</v>
      </c>
      <c r="D51" s="29">
        <v>6388691</v>
      </c>
      <c r="E51" s="29">
        <v>1121060.01</v>
      </c>
      <c r="F51" s="24">
        <f t="shared" si="0"/>
        <v>0.17547569760378143</v>
      </c>
    </row>
    <row r="52" spans="2:6" x14ac:dyDescent="0.25">
      <c r="B52" s="13" t="s">
        <v>43</v>
      </c>
      <c r="C52" s="29">
        <v>29078838</v>
      </c>
      <c r="D52" s="29">
        <v>33128184</v>
      </c>
      <c r="E52" s="29">
        <v>5294078.97</v>
      </c>
      <c r="F52" s="24">
        <f t="shared" si="0"/>
        <v>0.15980589126165201</v>
      </c>
    </row>
    <row r="53" spans="2:6" x14ac:dyDescent="0.25">
      <c r="B53" s="48" t="s">
        <v>16</v>
      </c>
      <c r="C53" s="49">
        <f>SUM(C54:C60)</f>
        <v>100300000</v>
      </c>
      <c r="D53" s="49">
        <f>SUM(D54:D60)</f>
        <v>12805962</v>
      </c>
      <c r="E53" s="49">
        <f>SUM(E54:E60)</f>
        <v>0</v>
      </c>
      <c r="F53" s="50" t="str">
        <f t="shared" si="0"/>
        <v>%</v>
      </c>
    </row>
    <row r="54" spans="2:6" x14ac:dyDescent="0.25">
      <c r="B54" s="13" t="s">
        <v>32</v>
      </c>
      <c r="C54" s="29">
        <v>16660000</v>
      </c>
      <c r="D54" s="29">
        <v>0</v>
      </c>
      <c r="E54" s="29">
        <v>0</v>
      </c>
      <c r="F54" s="24" t="str">
        <f t="shared" si="0"/>
        <v>%</v>
      </c>
    </row>
    <row r="55" spans="2:6" x14ac:dyDescent="0.25">
      <c r="B55" s="13" t="s">
        <v>33</v>
      </c>
      <c r="C55" s="29">
        <v>16660000</v>
      </c>
      <c r="D55" s="29">
        <v>0</v>
      </c>
      <c r="E55" s="29">
        <v>0</v>
      </c>
      <c r="F55" s="24" t="str">
        <f t="shared" si="0"/>
        <v>%</v>
      </c>
    </row>
    <row r="56" spans="2:6" x14ac:dyDescent="0.25">
      <c r="B56" s="13" t="s">
        <v>34</v>
      </c>
      <c r="C56" s="29">
        <v>16660000</v>
      </c>
      <c r="D56" s="29">
        <v>0</v>
      </c>
      <c r="E56" s="29">
        <v>0</v>
      </c>
      <c r="F56" s="24" t="str">
        <f t="shared" ref="F56:F58" si="2">IF(E56=0,"%",E56/D56)</f>
        <v>%</v>
      </c>
    </row>
    <row r="57" spans="2:6" x14ac:dyDescent="0.25">
      <c r="B57" s="13" t="s">
        <v>35</v>
      </c>
      <c r="C57" s="29">
        <v>16660000</v>
      </c>
      <c r="D57" s="29">
        <v>0</v>
      </c>
      <c r="E57" s="29">
        <v>0</v>
      </c>
      <c r="F57" s="24" t="str">
        <f t="shared" si="2"/>
        <v>%</v>
      </c>
    </row>
    <row r="58" spans="2:6" x14ac:dyDescent="0.25">
      <c r="B58" s="13" t="s">
        <v>36</v>
      </c>
      <c r="C58" s="29">
        <v>10000000</v>
      </c>
      <c r="D58" s="29">
        <v>0</v>
      </c>
      <c r="E58" s="29">
        <v>0</v>
      </c>
      <c r="F58" s="24" t="str">
        <f t="shared" si="2"/>
        <v>%</v>
      </c>
    </row>
    <row r="59" spans="2:6" x14ac:dyDescent="0.25">
      <c r="B59" s="13" t="s">
        <v>37</v>
      </c>
      <c r="C59" s="29">
        <v>16660000</v>
      </c>
      <c r="D59" s="29">
        <v>5805962</v>
      </c>
      <c r="E59" s="29">
        <v>0</v>
      </c>
      <c r="F59" s="24" t="str">
        <f t="shared" si="0"/>
        <v>%</v>
      </c>
    </row>
    <row r="60" spans="2:6" x14ac:dyDescent="0.25">
      <c r="B60" s="13" t="s">
        <v>41</v>
      </c>
      <c r="C60" s="29">
        <v>7000000</v>
      </c>
      <c r="D60" s="29">
        <v>7000000</v>
      </c>
      <c r="E60" s="29">
        <v>0</v>
      </c>
      <c r="F60" s="24" t="str">
        <f t="shared" si="0"/>
        <v>%</v>
      </c>
    </row>
    <row r="61" spans="2:6" x14ac:dyDescent="0.25">
      <c r="B61" s="48" t="s">
        <v>17</v>
      </c>
      <c r="C61" s="49">
        <f>+SUM(C62:C73)</f>
        <v>363371931</v>
      </c>
      <c r="D61" s="49">
        <f>+SUM(D62:D73)</f>
        <v>516819479</v>
      </c>
      <c r="E61" s="49">
        <f>+SUM(E62:E73)</f>
        <v>26285808.659999996</v>
      </c>
      <c r="F61" s="50">
        <f t="shared" si="0"/>
        <v>5.0860715836138208E-2</v>
      </c>
    </row>
    <row r="62" spans="2:6" x14ac:dyDescent="0.25">
      <c r="B62" s="11" t="s">
        <v>32</v>
      </c>
      <c r="C62" s="28">
        <v>8340000</v>
      </c>
      <c r="D62" s="28">
        <v>15013412</v>
      </c>
      <c r="E62" s="28">
        <v>18727.39</v>
      </c>
      <c r="F62" s="36">
        <f t="shared" si="0"/>
        <v>1.2473773450032543E-3</v>
      </c>
    </row>
    <row r="63" spans="2:6" x14ac:dyDescent="0.25">
      <c r="B63" s="13" t="s">
        <v>33</v>
      </c>
      <c r="C63" s="29">
        <v>143217701</v>
      </c>
      <c r="D63" s="29">
        <v>154034783</v>
      </c>
      <c r="E63" s="29">
        <v>9034141.2499999981</v>
      </c>
      <c r="F63" s="24">
        <f t="shared" si="0"/>
        <v>5.865000796605789E-2</v>
      </c>
    </row>
    <row r="64" spans="2:6" x14ac:dyDescent="0.25">
      <c r="B64" s="13" t="s">
        <v>34</v>
      </c>
      <c r="C64" s="29">
        <v>8340000</v>
      </c>
      <c r="D64" s="29">
        <v>9206942</v>
      </c>
      <c r="E64" s="29">
        <v>1738.97</v>
      </c>
      <c r="F64" s="24">
        <f t="shared" si="0"/>
        <v>1.8887595903178275E-4</v>
      </c>
    </row>
    <row r="65" spans="2:6" x14ac:dyDescent="0.25">
      <c r="B65" s="13" t="s">
        <v>35</v>
      </c>
      <c r="C65" s="29">
        <v>8340000</v>
      </c>
      <c r="D65" s="29">
        <v>8615464</v>
      </c>
      <c r="E65" s="29">
        <v>2167.34</v>
      </c>
      <c r="F65" s="24">
        <f t="shared" si="0"/>
        <v>2.5156393201805497E-4</v>
      </c>
    </row>
    <row r="66" spans="2:6" x14ac:dyDescent="0.25">
      <c r="B66" s="13" t="s">
        <v>36</v>
      </c>
      <c r="C66" s="29">
        <v>5000000</v>
      </c>
      <c r="D66" s="29">
        <v>5945096</v>
      </c>
      <c r="E66" s="29">
        <v>0</v>
      </c>
      <c r="F66" s="24" t="str">
        <f t="shared" si="0"/>
        <v>%</v>
      </c>
    </row>
    <row r="67" spans="2:6" x14ac:dyDescent="0.25">
      <c r="B67" s="13" t="s">
        <v>37</v>
      </c>
      <c r="C67" s="29">
        <v>8340000</v>
      </c>
      <c r="D67" s="29">
        <v>8585727</v>
      </c>
      <c r="E67" s="29">
        <v>0</v>
      </c>
      <c r="F67" s="24" t="str">
        <f t="shared" si="0"/>
        <v>%</v>
      </c>
    </row>
    <row r="68" spans="2:6" x14ac:dyDescent="0.25">
      <c r="B68" s="13" t="s">
        <v>38</v>
      </c>
      <c r="C68" s="29">
        <v>0</v>
      </c>
      <c r="D68" s="29">
        <v>10158705</v>
      </c>
      <c r="E68" s="29">
        <v>3626.84</v>
      </c>
      <c r="F68" s="24">
        <f t="shared" si="0"/>
        <v>3.5701794667725856E-4</v>
      </c>
    </row>
    <row r="69" spans="2:6" x14ac:dyDescent="0.25">
      <c r="B69" s="13" t="s">
        <v>39</v>
      </c>
      <c r="C69" s="29">
        <v>2228328</v>
      </c>
      <c r="D69" s="29">
        <v>3547868</v>
      </c>
      <c r="E69" s="29">
        <v>0</v>
      </c>
      <c r="F69" s="24" t="str">
        <f t="shared" si="0"/>
        <v>%</v>
      </c>
    </row>
    <row r="70" spans="2:6" x14ac:dyDescent="0.25">
      <c r="B70" s="13" t="s">
        <v>40</v>
      </c>
      <c r="C70" s="29">
        <v>0</v>
      </c>
      <c r="D70" s="29">
        <v>90200</v>
      </c>
      <c r="E70" s="29">
        <v>0</v>
      </c>
      <c r="F70" s="24" t="str">
        <f t="shared" si="0"/>
        <v>%</v>
      </c>
    </row>
    <row r="71" spans="2:6" x14ac:dyDescent="0.25">
      <c r="B71" s="13" t="s">
        <v>41</v>
      </c>
      <c r="C71" s="29">
        <v>3000000</v>
      </c>
      <c r="D71" s="29">
        <v>3294902</v>
      </c>
      <c r="E71" s="29">
        <v>0</v>
      </c>
      <c r="F71" s="24" t="str">
        <f t="shared" si="0"/>
        <v>%</v>
      </c>
    </row>
    <row r="72" spans="2:6" x14ac:dyDescent="0.25">
      <c r="B72" s="13" t="s">
        <v>42</v>
      </c>
      <c r="C72" s="29">
        <v>6111931</v>
      </c>
      <c r="D72" s="29">
        <v>17011048</v>
      </c>
      <c r="E72" s="29">
        <v>878464.88</v>
      </c>
      <c r="F72" s="24">
        <f t="shared" si="0"/>
        <v>5.1640844232524651E-2</v>
      </c>
    </row>
    <row r="73" spans="2:6" x14ac:dyDescent="0.25">
      <c r="B73" s="13" t="s">
        <v>43</v>
      </c>
      <c r="C73" s="29">
        <v>170453971</v>
      </c>
      <c r="D73" s="29">
        <v>281315332</v>
      </c>
      <c r="E73" s="29">
        <v>16346941.989999998</v>
      </c>
      <c r="F73" s="24">
        <f t="shared" si="0"/>
        <v>5.8108962187670588E-2</v>
      </c>
    </row>
    <row r="74" spans="2:6" x14ac:dyDescent="0.25">
      <c r="B74" s="51" t="s">
        <v>3</v>
      </c>
      <c r="C74" s="52">
        <f>+C61+C53+C45+C39+C26+C19+C6</f>
        <v>6628780752</v>
      </c>
      <c r="D74" s="52">
        <f>+D61+D53+D45+D39+D26+D19+D6</f>
        <v>6300224400</v>
      </c>
      <c r="E74" s="52">
        <f>+E61+E53+E45+E39+E26+E19+E6</f>
        <v>950787429.53999996</v>
      </c>
      <c r="F74" s="53">
        <f t="shared" si="0"/>
        <v>0.15091326422277912</v>
      </c>
    </row>
    <row r="75" spans="2:6" x14ac:dyDescent="0.2">
      <c r="B75" s="40" t="s">
        <v>24</v>
      </c>
      <c r="C75" s="9"/>
      <c r="D75" s="9"/>
      <c r="E75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59" t="s">
        <v>28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26</v>
      </c>
      <c r="F5" s="56" t="s">
        <v>5</v>
      </c>
    </row>
    <row r="6" spans="2:6" x14ac:dyDescent="0.25">
      <c r="B6" s="48" t="s">
        <v>22</v>
      </c>
      <c r="C6" s="49">
        <f>SUM(C7:C9)</f>
        <v>1375000</v>
      </c>
      <c r="D6" s="49">
        <f>SUM(D7:D9)</f>
        <v>1375000</v>
      </c>
      <c r="E6" s="49">
        <f>SUM(E7:E9)</f>
        <v>97356</v>
      </c>
      <c r="F6" s="50">
        <f t="shared" ref="F6:F34" si="0">IF(E6=0,"%",E6/D6)</f>
        <v>7.0804363636363638E-2</v>
      </c>
    </row>
    <row r="7" spans="2:6" x14ac:dyDescent="0.25">
      <c r="B7" s="13" t="s">
        <v>33</v>
      </c>
      <c r="C7" s="29">
        <v>212598</v>
      </c>
      <c r="D7" s="29">
        <v>212598</v>
      </c>
      <c r="E7" s="29">
        <v>0</v>
      </c>
      <c r="F7" s="38" t="str">
        <f t="shared" si="0"/>
        <v>%</v>
      </c>
    </row>
    <row r="8" spans="2:6" x14ac:dyDescent="0.25">
      <c r="B8" s="13" t="s">
        <v>39</v>
      </c>
      <c r="C8" s="29">
        <v>776278</v>
      </c>
      <c r="D8" s="29">
        <v>776278</v>
      </c>
      <c r="E8" s="29">
        <v>76734</v>
      </c>
      <c r="F8" s="38">
        <f t="shared" si="0"/>
        <v>9.8848608359376408E-2</v>
      </c>
    </row>
    <row r="9" spans="2:6" x14ac:dyDescent="0.25">
      <c r="B9" s="13" t="s">
        <v>43</v>
      </c>
      <c r="C9" s="29">
        <v>386124</v>
      </c>
      <c r="D9" s="29">
        <v>386124</v>
      </c>
      <c r="E9" s="29">
        <v>20622</v>
      </c>
      <c r="F9" s="38">
        <f t="shared" si="0"/>
        <v>5.3407713584237189E-2</v>
      </c>
    </row>
    <row r="10" spans="2:6" x14ac:dyDescent="0.25">
      <c r="B10" s="48" t="s">
        <v>21</v>
      </c>
      <c r="C10" s="49">
        <f>SUM(C11:C11)</f>
        <v>867000</v>
      </c>
      <c r="D10" s="49">
        <f>SUM(D11:D11)</f>
        <v>899554</v>
      </c>
      <c r="E10" s="49">
        <f>SUM(E11:E11)</f>
        <v>0</v>
      </c>
      <c r="F10" s="50" t="str">
        <f t="shared" si="0"/>
        <v>%</v>
      </c>
    </row>
    <row r="11" spans="2:6" x14ac:dyDescent="0.25">
      <c r="B11" s="22" t="s">
        <v>43</v>
      </c>
      <c r="C11" s="28">
        <v>867000</v>
      </c>
      <c r="D11" s="28">
        <v>899554</v>
      </c>
      <c r="E11" s="28">
        <v>0</v>
      </c>
      <c r="F11" s="25" t="str">
        <f t="shared" si="0"/>
        <v>%</v>
      </c>
    </row>
    <row r="12" spans="2:6" x14ac:dyDescent="0.25">
      <c r="B12" s="48" t="s">
        <v>20</v>
      </c>
      <c r="C12" s="49">
        <f>+SUM(C13:C24)</f>
        <v>202431702</v>
      </c>
      <c r="D12" s="49">
        <f>+SUM(D13:D24)</f>
        <v>280969771</v>
      </c>
      <c r="E12" s="49">
        <f>+SUM(E13:E24)</f>
        <v>25525515.029999997</v>
      </c>
      <c r="F12" s="50">
        <f t="shared" si="0"/>
        <v>9.0847904880130323E-2</v>
      </c>
    </row>
    <row r="13" spans="2:6" x14ac:dyDescent="0.25">
      <c r="B13" s="11" t="s">
        <v>32</v>
      </c>
      <c r="C13" s="28">
        <v>310598</v>
      </c>
      <c r="D13" s="28">
        <v>718577</v>
      </c>
      <c r="E13" s="28">
        <v>88791.77</v>
      </c>
      <c r="F13" s="25">
        <f t="shared" si="0"/>
        <v>0.12356611747940723</v>
      </c>
    </row>
    <row r="14" spans="2:6" x14ac:dyDescent="0.25">
      <c r="B14" s="13" t="s">
        <v>33</v>
      </c>
      <c r="C14" s="29">
        <v>256618</v>
      </c>
      <c r="D14" s="29">
        <v>620117</v>
      </c>
      <c r="E14" s="29">
        <v>46471.63</v>
      </c>
      <c r="F14" s="38">
        <f t="shared" si="0"/>
        <v>7.4940100013384567E-2</v>
      </c>
    </row>
    <row r="15" spans="2:6" x14ac:dyDescent="0.25">
      <c r="B15" s="13" t="s">
        <v>34</v>
      </c>
      <c r="C15" s="29">
        <v>329367</v>
      </c>
      <c r="D15" s="29">
        <v>335841</v>
      </c>
      <c r="E15" s="29">
        <v>0</v>
      </c>
      <c r="F15" s="38" t="str">
        <f t="shared" si="0"/>
        <v>%</v>
      </c>
    </row>
    <row r="16" spans="2:6" x14ac:dyDescent="0.25">
      <c r="B16" s="13" t="s">
        <v>35</v>
      </c>
      <c r="C16" s="29">
        <v>1000</v>
      </c>
      <c r="D16" s="29">
        <v>1000</v>
      </c>
      <c r="E16" s="29">
        <v>0</v>
      </c>
      <c r="F16" s="38" t="str">
        <f t="shared" si="0"/>
        <v>%</v>
      </c>
    </row>
    <row r="17" spans="2:6" x14ac:dyDescent="0.25">
      <c r="B17" s="13" t="s">
        <v>36</v>
      </c>
      <c r="C17" s="29">
        <v>28389</v>
      </c>
      <c r="D17" s="29">
        <v>101780</v>
      </c>
      <c r="E17" s="29">
        <v>0</v>
      </c>
      <c r="F17" s="38" t="str">
        <f t="shared" si="0"/>
        <v>%</v>
      </c>
    </row>
    <row r="18" spans="2:6" x14ac:dyDescent="0.25">
      <c r="B18" s="13" t="s">
        <v>37</v>
      </c>
      <c r="C18" s="29">
        <v>19098</v>
      </c>
      <c r="D18" s="29">
        <v>153137</v>
      </c>
      <c r="E18" s="29">
        <v>0</v>
      </c>
      <c r="F18" s="38" t="str">
        <f t="shared" si="0"/>
        <v>%</v>
      </c>
    </row>
    <row r="19" spans="2:6" x14ac:dyDescent="0.25">
      <c r="B19" s="13" t="s">
        <v>38</v>
      </c>
      <c r="C19" s="29">
        <v>0</v>
      </c>
      <c r="D19" s="29">
        <v>12000</v>
      </c>
      <c r="E19" s="29">
        <v>0</v>
      </c>
      <c r="F19" s="38" t="str">
        <f t="shared" si="0"/>
        <v>%</v>
      </c>
    </row>
    <row r="20" spans="2:6" x14ac:dyDescent="0.25">
      <c r="B20" s="13" t="s">
        <v>39</v>
      </c>
      <c r="C20" s="29">
        <v>0</v>
      </c>
      <c r="D20" s="29">
        <v>344012</v>
      </c>
      <c r="E20" s="29">
        <v>0</v>
      </c>
      <c r="F20" s="38" t="str">
        <f t="shared" si="0"/>
        <v>%</v>
      </c>
    </row>
    <row r="21" spans="2:6" x14ac:dyDescent="0.25">
      <c r="B21" s="13" t="s">
        <v>40</v>
      </c>
      <c r="C21" s="29">
        <v>13073</v>
      </c>
      <c r="D21" s="29">
        <v>943642</v>
      </c>
      <c r="E21" s="29">
        <v>826</v>
      </c>
      <c r="F21" s="38">
        <f t="shared" si="0"/>
        <v>8.7533195851816688E-4</v>
      </c>
    </row>
    <row r="22" spans="2:6" x14ac:dyDescent="0.25">
      <c r="B22" s="13" t="s">
        <v>41</v>
      </c>
      <c r="C22" s="29">
        <v>20000</v>
      </c>
      <c r="D22" s="29">
        <v>25780</v>
      </c>
      <c r="E22" s="29">
        <v>5000</v>
      </c>
      <c r="F22" s="38">
        <f t="shared" si="0"/>
        <v>0.19394879751745539</v>
      </c>
    </row>
    <row r="23" spans="2:6" x14ac:dyDescent="0.25">
      <c r="B23" s="13" t="s">
        <v>42</v>
      </c>
      <c r="C23" s="29">
        <v>61259289</v>
      </c>
      <c r="D23" s="29">
        <v>106106979</v>
      </c>
      <c r="E23" s="29">
        <v>9889118.4499999974</v>
      </c>
      <c r="F23" s="38">
        <f t="shared" si="0"/>
        <v>9.319950999641595E-2</v>
      </c>
    </row>
    <row r="24" spans="2:6" x14ac:dyDescent="0.25">
      <c r="B24" s="13" t="s">
        <v>43</v>
      </c>
      <c r="C24" s="29">
        <v>140194270</v>
      </c>
      <c r="D24" s="29">
        <v>171606906</v>
      </c>
      <c r="E24" s="29">
        <v>15495307.18</v>
      </c>
      <c r="F24" s="38">
        <f t="shared" si="0"/>
        <v>9.0295358975821166E-2</v>
      </c>
    </row>
    <row r="25" spans="2:6" x14ac:dyDescent="0.25">
      <c r="B25" s="48" t="s">
        <v>18</v>
      </c>
      <c r="C25" s="49">
        <f>+SUM(C26:C27)</f>
        <v>3691587</v>
      </c>
      <c r="D25" s="49">
        <f>+SUM(D26:D27)</f>
        <v>4323993</v>
      </c>
      <c r="E25" s="49">
        <f>+SUM(E26:E27)</f>
        <v>273411.39</v>
      </c>
      <c r="F25" s="50">
        <f t="shared" si="0"/>
        <v>6.3231228635198991E-2</v>
      </c>
    </row>
    <row r="26" spans="2:6" x14ac:dyDescent="0.25">
      <c r="B26" s="11" t="s">
        <v>42</v>
      </c>
      <c r="C26" s="28">
        <v>3674645</v>
      </c>
      <c r="D26" s="28">
        <v>4185345</v>
      </c>
      <c r="E26" s="28">
        <v>190331.39</v>
      </c>
      <c r="F26" s="25">
        <f t="shared" si="0"/>
        <v>4.547567524302059E-2</v>
      </c>
    </row>
    <row r="27" spans="2:6" x14ac:dyDescent="0.25">
      <c r="B27" s="45" t="s">
        <v>43</v>
      </c>
      <c r="C27" s="46">
        <v>16942</v>
      </c>
      <c r="D27" s="46">
        <v>138648</v>
      </c>
      <c r="E27" s="46">
        <v>83080</v>
      </c>
      <c r="F27" s="47">
        <f t="shared" si="0"/>
        <v>0.59921527897986271</v>
      </c>
    </row>
    <row r="28" spans="2:6" x14ac:dyDescent="0.25">
      <c r="B28" s="48" t="s">
        <v>17</v>
      </c>
      <c r="C28" s="49">
        <f>+SUM(C29:C33)</f>
        <v>6309445</v>
      </c>
      <c r="D28" s="49">
        <f>+SUM(D29:D33)</f>
        <v>17535879</v>
      </c>
      <c r="E28" s="49">
        <f>+SUM(E29:E33)</f>
        <v>2156178.86</v>
      </c>
      <c r="F28" s="50">
        <f t="shared" si="0"/>
        <v>0.12295812830369096</v>
      </c>
    </row>
    <row r="29" spans="2:6" x14ac:dyDescent="0.25">
      <c r="B29" s="13" t="s">
        <v>33</v>
      </c>
      <c r="C29" s="29">
        <v>0</v>
      </c>
      <c r="D29" s="29">
        <v>1847908</v>
      </c>
      <c r="E29" s="29">
        <v>0</v>
      </c>
      <c r="F29" s="38" t="str">
        <f t="shared" si="0"/>
        <v>%</v>
      </c>
    </row>
    <row r="30" spans="2:6" x14ac:dyDescent="0.25">
      <c r="B30" s="13" t="s">
        <v>35</v>
      </c>
      <c r="C30" s="29">
        <v>0</v>
      </c>
      <c r="D30" s="29">
        <v>28000</v>
      </c>
      <c r="E30" s="29">
        <v>0</v>
      </c>
      <c r="F30" s="38" t="str">
        <f t="shared" si="0"/>
        <v>%</v>
      </c>
    </row>
    <row r="31" spans="2:6" x14ac:dyDescent="0.25">
      <c r="B31" s="13" t="s">
        <v>39</v>
      </c>
      <c r="C31" s="29">
        <v>0</v>
      </c>
      <c r="D31" s="29">
        <v>50000</v>
      </c>
      <c r="E31" s="29">
        <v>0</v>
      </c>
      <c r="F31" s="38" t="str">
        <f t="shared" si="0"/>
        <v>%</v>
      </c>
    </row>
    <row r="32" spans="2:6" x14ac:dyDescent="0.25">
      <c r="B32" s="13" t="s">
        <v>42</v>
      </c>
      <c r="C32" s="29">
        <v>6309445</v>
      </c>
      <c r="D32" s="29">
        <v>8995856</v>
      </c>
      <c r="E32" s="29">
        <v>345940.21</v>
      </c>
      <c r="F32" s="38">
        <f t="shared" si="0"/>
        <v>3.845550773600645E-2</v>
      </c>
    </row>
    <row r="33" spans="2:6" x14ac:dyDescent="0.25">
      <c r="B33" s="13" t="s">
        <v>43</v>
      </c>
      <c r="C33" s="29">
        <v>0</v>
      </c>
      <c r="D33" s="29">
        <v>6614115</v>
      </c>
      <c r="E33" s="29">
        <v>1810238.65</v>
      </c>
      <c r="F33" s="38">
        <f t="shared" si="0"/>
        <v>0.27369325299000696</v>
      </c>
    </row>
    <row r="34" spans="2:6" x14ac:dyDescent="0.25">
      <c r="B34" s="51" t="s">
        <v>3</v>
      </c>
      <c r="C34" s="52">
        <f>+C28+C25+C12+C10+C6</f>
        <v>214674734</v>
      </c>
      <c r="D34" s="52">
        <f>+D28+D25+D12+D10+D6</f>
        <v>305104197</v>
      </c>
      <c r="E34" s="52">
        <f>+E28+E25+E12+E10+E6</f>
        <v>28052461.279999997</v>
      </c>
      <c r="F34" s="53">
        <f t="shared" si="0"/>
        <v>9.1943872145423156E-2</v>
      </c>
    </row>
    <row r="35" spans="2:6" x14ac:dyDescent="0.25">
      <c r="B35" s="40" t="s">
        <v>24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59" t="s">
        <v>29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26</v>
      </c>
      <c r="F5" s="56" t="s">
        <v>5</v>
      </c>
    </row>
    <row r="6" spans="2:6" x14ac:dyDescent="0.25">
      <c r="B6" s="48" t="s">
        <v>17</v>
      </c>
      <c r="C6" s="49">
        <f>SUM(C7:C10)</f>
        <v>249028005</v>
      </c>
      <c r="D6" s="49">
        <f t="shared" ref="D6:E6" si="0">SUM(D7:D10)</f>
        <v>203887397</v>
      </c>
      <c r="E6" s="49">
        <f t="shared" si="0"/>
        <v>1631391.9100000001</v>
      </c>
      <c r="F6" s="50">
        <f t="shared" ref="F6:F10" si="1">IF(E6=0,"%",E6/D6)</f>
        <v>8.001435763094273E-3</v>
      </c>
    </row>
    <row r="7" spans="2:6" x14ac:dyDescent="0.25">
      <c r="B7" s="11" t="s">
        <v>32</v>
      </c>
      <c r="C7" s="28">
        <v>4507446</v>
      </c>
      <c r="D7" s="28">
        <v>4507446</v>
      </c>
      <c r="E7" s="28">
        <v>0</v>
      </c>
      <c r="F7" s="25" t="str">
        <f t="shared" si="1"/>
        <v>%</v>
      </c>
    </row>
    <row r="8" spans="2:6" x14ac:dyDescent="0.25">
      <c r="B8" s="13" t="s">
        <v>33</v>
      </c>
      <c r="C8" s="29">
        <v>2206004</v>
      </c>
      <c r="D8" s="29">
        <v>2206004</v>
      </c>
      <c r="E8" s="29">
        <v>0</v>
      </c>
      <c r="F8" s="38" t="str">
        <f t="shared" si="1"/>
        <v>%</v>
      </c>
    </row>
    <row r="9" spans="2:6" x14ac:dyDescent="0.25">
      <c r="B9" s="13" t="s">
        <v>39</v>
      </c>
      <c r="C9" s="29">
        <v>1874408</v>
      </c>
      <c r="D9" s="29">
        <v>2164026</v>
      </c>
      <c r="E9" s="29">
        <v>0</v>
      </c>
      <c r="F9" s="38" t="str">
        <f t="shared" si="1"/>
        <v>%</v>
      </c>
    </row>
    <row r="10" spans="2:6" x14ac:dyDescent="0.25">
      <c r="B10" s="14" t="s">
        <v>43</v>
      </c>
      <c r="C10" s="30">
        <v>240440147</v>
      </c>
      <c r="D10" s="30">
        <v>195009921</v>
      </c>
      <c r="E10" s="30">
        <v>1631391.9100000001</v>
      </c>
      <c r="F10" s="39">
        <f t="shared" si="1"/>
        <v>8.3656867385736751E-3</v>
      </c>
    </row>
    <row r="11" spans="2:6" x14ac:dyDescent="0.25">
      <c r="B11" s="40" t="s">
        <v>24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9" t="s">
        <v>8</v>
      </c>
      <c r="C2" s="59"/>
      <c r="D2" s="59"/>
      <c r="E2" s="59"/>
      <c r="F2" s="5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2" spans="2:6" ht="60" customHeight="1" x14ac:dyDescent="0.25">
      <c r="B2" s="59" t="s">
        <v>30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26</v>
      </c>
      <c r="F5" s="56" t="s">
        <v>5</v>
      </c>
    </row>
    <row r="6" spans="2:6" x14ac:dyDescent="0.25">
      <c r="B6" s="48" t="s">
        <v>20</v>
      </c>
      <c r="C6" s="49">
        <f>SUM(C7:C17)</f>
        <v>0</v>
      </c>
      <c r="D6" s="49">
        <f>SUM(D7:D17)</f>
        <v>465431183</v>
      </c>
      <c r="E6" s="49">
        <f>SUM(E7:E17)</f>
        <v>63684972.799999997</v>
      </c>
      <c r="F6" s="50">
        <f t="shared" ref="F6:F25" si="0">IF(E6=0,"%",E6/D6)</f>
        <v>0.1368300516297809</v>
      </c>
    </row>
    <row r="7" spans="2:6" x14ac:dyDescent="0.25">
      <c r="B7" s="27" t="s">
        <v>32</v>
      </c>
      <c r="C7" s="28">
        <v>0</v>
      </c>
      <c r="D7" s="28">
        <v>27759823</v>
      </c>
      <c r="E7" s="28">
        <v>749605.42</v>
      </c>
      <c r="F7" s="25">
        <f t="shared" si="0"/>
        <v>2.7003249264233423E-2</v>
      </c>
    </row>
    <row r="8" spans="2:6" x14ac:dyDescent="0.25">
      <c r="B8" s="26" t="s">
        <v>33</v>
      </c>
      <c r="C8" s="29">
        <v>0</v>
      </c>
      <c r="D8" s="29">
        <v>56016152</v>
      </c>
      <c r="E8" s="29">
        <v>6276003.4500000011</v>
      </c>
      <c r="F8" s="38">
        <f t="shared" si="0"/>
        <v>0.11203917487941695</v>
      </c>
    </row>
    <row r="9" spans="2:6" x14ac:dyDescent="0.25">
      <c r="B9" s="26" t="s">
        <v>34</v>
      </c>
      <c r="C9" s="29">
        <v>0</v>
      </c>
      <c r="D9" s="29">
        <v>5579115</v>
      </c>
      <c r="E9" s="29">
        <v>494351.41</v>
      </c>
      <c r="F9" s="38">
        <f t="shared" si="0"/>
        <v>8.8607495991747789E-2</v>
      </c>
    </row>
    <row r="10" spans="2:6" x14ac:dyDescent="0.25">
      <c r="B10" s="26" t="s">
        <v>35</v>
      </c>
      <c r="C10" s="29">
        <v>0</v>
      </c>
      <c r="D10" s="29">
        <v>50337</v>
      </c>
      <c r="E10" s="29">
        <v>0</v>
      </c>
      <c r="F10" s="38" t="str">
        <f t="shared" si="0"/>
        <v>%</v>
      </c>
    </row>
    <row r="11" spans="2:6" x14ac:dyDescent="0.25">
      <c r="B11" s="26" t="s">
        <v>36</v>
      </c>
      <c r="C11" s="29">
        <v>0</v>
      </c>
      <c r="D11" s="29">
        <v>41261700</v>
      </c>
      <c r="E11" s="29">
        <v>3754976.9200000004</v>
      </c>
      <c r="F11" s="38">
        <f t="shared" si="0"/>
        <v>9.1003931490946821E-2</v>
      </c>
    </row>
    <row r="12" spans="2:6" x14ac:dyDescent="0.25">
      <c r="B12" s="26" t="s">
        <v>37</v>
      </c>
      <c r="C12" s="29">
        <v>0</v>
      </c>
      <c r="D12" s="29">
        <v>14807592</v>
      </c>
      <c r="E12" s="29">
        <v>1670290.4900000002</v>
      </c>
      <c r="F12" s="38">
        <f t="shared" si="0"/>
        <v>0.11279960239315077</v>
      </c>
    </row>
    <row r="13" spans="2:6" x14ac:dyDescent="0.25">
      <c r="B13" s="26" t="s">
        <v>39</v>
      </c>
      <c r="C13" s="29">
        <v>0</v>
      </c>
      <c r="D13" s="29">
        <v>1720847</v>
      </c>
      <c r="E13" s="29">
        <v>266338.59999999998</v>
      </c>
      <c r="F13" s="38">
        <f t="shared" si="0"/>
        <v>0.15477180713915878</v>
      </c>
    </row>
    <row r="14" spans="2:6" x14ac:dyDescent="0.25">
      <c r="B14" s="26" t="s">
        <v>40</v>
      </c>
      <c r="C14" s="29">
        <v>0</v>
      </c>
      <c r="D14" s="29">
        <v>1134620</v>
      </c>
      <c r="E14" s="29">
        <v>521398</v>
      </c>
      <c r="F14" s="38">
        <f t="shared" si="0"/>
        <v>0.45953535104263982</v>
      </c>
    </row>
    <row r="15" spans="2:6" x14ac:dyDescent="0.25">
      <c r="B15" s="26" t="s">
        <v>41</v>
      </c>
      <c r="C15" s="29">
        <v>0</v>
      </c>
      <c r="D15" s="29">
        <v>6662277</v>
      </c>
      <c r="E15" s="29">
        <v>496035.01999999996</v>
      </c>
      <c r="F15" s="38">
        <f t="shared" si="0"/>
        <v>7.4454277418966514E-2</v>
      </c>
    </row>
    <row r="16" spans="2:6" x14ac:dyDescent="0.25">
      <c r="B16" s="26" t="s">
        <v>42</v>
      </c>
      <c r="C16" s="29">
        <v>0</v>
      </c>
      <c r="D16" s="29">
        <v>5302906</v>
      </c>
      <c r="E16" s="29">
        <v>1282487.57</v>
      </c>
      <c r="F16" s="38">
        <f t="shared" si="0"/>
        <v>0.24184618207450784</v>
      </c>
    </row>
    <row r="17" spans="2:6" x14ac:dyDescent="0.25">
      <c r="B17" s="26" t="s">
        <v>43</v>
      </c>
      <c r="C17" s="29">
        <v>0</v>
      </c>
      <c r="D17" s="29">
        <v>305135814</v>
      </c>
      <c r="E17" s="29">
        <v>48173485.919999994</v>
      </c>
      <c r="F17" s="38">
        <f t="shared" si="0"/>
        <v>0.15787555478492601</v>
      </c>
    </row>
    <row r="18" spans="2:6" x14ac:dyDescent="0.25">
      <c r="B18" s="48" t="s">
        <v>17</v>
      </c>
      <c r="C18" s="49">
        <f>+SUM(C19:C24)</f>
        <v>0</v>
      </c>
      <c r="D18" s="49">
        <f>+SUM(D19:D24)</f>
        <v>9978227</v>
      </c>
      <c r="E18" s="49">
        <f>+SUM(E19:E24)</f>
        <v>2986671.76</v>
      </c>
      <c r="F18" s="50">
        <f t="shared" si="0"/>
        <v>0.29931888300396453</v>
      </c>
    </row>
    <row r="19" spans="2:6" x14ac:dyDescent="0.25">
      <c r="B19" s="27" t="s">
        <v>32</v>
      </c>
      <c r="C19" s="28">
        <v>0</v>
      </c>
      <c r="D19" s="28">
        <v>363655</v>
      </c>
      <c r="E19" s="28">
        <v>0</v>
      </c>
      <c r="F19" s="25" t="str">
        <f t="shared" si="0"/>
        <v>%</v>
      </c>
    </row>
    <row r="20" spans="2:6" x14ac:dyDescent="0.25">
      <c r="B20" s="26" t="s">
        <v>33</v>
      </c>
      <c r="C20" s="29">
        <v>0</v>
      </c>
      <c r="D20" s="29">
        <v>1778543</v>
      </c>
      <c r="E20" s="29">
        <v>305580</v>
      </c>
      <c r="F20" s="38">
        <f t="shared" si="0"/>
        <v>0.17181479446940556</v>
      </c>
    </row>
    <row r="21" spans="2:6" x14ac:dyDescent="0.25">
      <c r="B21" s="26" t="s">
        <v>36</v>
      </c>
      <c r="C21" s="29">
        <v>0</v>
      </c>
      <c r="D21" s="29">
        <v>3280824</v>
      </c>
      <c r="E21" s="29">
        <v>2632371.7599999998</v>
      </c>
      <c r="F21" s="38">
        <f t="shared" si="0"/>
        <v>0.80235079967715417</v>
      </c>
    </row>
    <row r="22" spans="2:6" x14ac:dyDescent="0.25">
      <c r="B22" s="26" t="s">
        <v>39</v>
      </c>
      <c r="C22" s="29">
        <v>0</v>
      </c>
      <c r="D22" s="29">
        <v>378660</v>
      </c>
      <c r="E22" s="29">
        <v>0</v>
      </c>
      <c r="F22" s="38" t="str">
        <f t="shared" si="0"/>
        <v>%</v>
      </c>
    </row>
    <row r="23" spans="2:6" x14ac:dyDescent="0.25">
      <c r="B23" s="26" t="s">
        <v>42</v>
      </c>
      <c r="C23" s="29">
        <v>0</v>
      </c>
      <c r="D23" s="29">
        <v>240000</v>
      </c>
      <c r="E23" s="29">
        <v>0</v>
      </c>
      <c r="F23" s="38" t="str">
        <f t="shared" si="0"/>
        <v>%</v>
      </c>
    </row>
    <row r="24" spans="2:6" x14ac:dyDescent="0.25">
      <c r="B24" s="26" t="s">
        <v>43</v>
      </c>
      <c r="C24" s="29">
        <v>0</v>
      </c>
      <c r="D24" s="29">
        <v>3936545</v>
      </c>
      <c r="E24" s="29">
        <v>48720</v>
      </c>
      <c r="F24" s="38">
        <f t="shared" si="0"/>
        <v>1.2376335085716028E-2</v>
      </c>
    </row>
    <row r="25" spans="2:6" x14ac:dyDescent="0.25">
      <c r="B25" s="51" t="s">
        <v>3</v>
      </c>
      <c r="C25" s="52">
        <f>+C18+C6</f>
        <v>0</v>
      </c>
      <c r="D25" s="52">
        <f t="shared" ref="D25:E25" si="1">+D18+D6</f>
        <v>475409410</v>
      </c>
      <c r="E25" s="52">
        <f t="shared" si="1"/>
        <v>66671644.559999995</v>
      </c>
      <c r="F25" s="53">
        <f t="shared" si="0"/>
        <v>0.14024048148310736</v>
      </c>
    </row>
    <row r="26" spans="2:6" x14ac:dyDescent="0.25">
      <c r="B26" s="40" t="s">
        <v>24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="120" zoomScaleNormal="120" workbookViewId="0">
      <selection activeCell="B9" sqref="B9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2" spans="2:6" ht="60" customHeight="1" x14ac:dyDescent="0.25">
      <c r="B2" s="60" t="s">
        <v>31</v>
      </c>
      <c r="C2" s="60"/>
      <c r="D2" s="60"/>
      <c r="E2" s="60"/>
      <c r="F2" s="60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26</v>
      </c>
      <c r="F5" s="56" t="s">
        <v>5</v>
      </c>
    </row>
    <row r="6" spans="2:6" x14ac:dyDescent="0.25">
      <c r="B6" s="48" t="s">
        <v>23</v>
      </c>
      <c r="C6" s="49">
        <f>+C8</f>
        <v>0</v>
      </c>
      <c r="D6" s="49">
        <f t="shared" ref="D6:E6" si="0">+D8</f>
        <v>517314</v>
      </c>
      <c r="E6" s="49">
        <f t="shared" si="0"/>
        <v>7888</v>
      </c>
      <c r="F6" s="50">
        <f t="shared" ref="F6:F8" si="1">IF(E6=0,"%",E6/D6)</f>
        <v>1.5247992515184201E-2</v>
      </c>
    </row>
    <row r="7" spans="2:6" x14ac:dyDescent="0.25">
      <c r="B7" s="26" t="s">
        <v>32</v>
      </c>
      <c r="C7" s="29">
        <v>0</v>
      </c>
      <c r="D7" s="29">
        <v>1295919</v>
      </c>
      <c r="E7" s="29">
        <v>42730</v>
      </c>
      <c r="F7" s="38">
        <f t="shared" si="1"/>
        <v>3.2972739808583715E-2</v>
      </c>
    </row>
    <row r="8" spans="2:6" x14ac:dyDescent="0.25">
      <c r="B8" s="58" t="s">
        <v>33</v>
      </c>
      <c r="C8" s="30">
        <v>0</v>
      </c>
      <c r="D8" s="30">
        <v>517314</v>
      </c>
      <c r="E8" s="30">
        <v>7888</v>
      </c>
      <c r="F8" s="39">
        <f t="shared" si="1"/>
        <v>1.5247992515184201E-2</v>
      </c>
    </row>
    <row r="9" spans="2:6" x14ac:dyDescent="0.25">
      <c r="B9" s="40" t="s">
        <v>24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2019-04-15T17:55:33Z</dcterms:modified>
</cp:coreProperties>
</file>