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8\04_Abril - OK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RDR!$B$2:$F$35</definedName>
    <definedName name="_xlnm.Print_Area" localSheetId="1">RO!$B$2:$F$81</definedName>
    <definedName name="_xlnm.Print_Area" localSheetId="3">ROCC!$B$2:$F$11</definedName>
    <definedName name="_xlnm.Print_Area" localSheetId="4">ROOC!$B$2:$F$10</definedName>
    <definedName name="_xlnm.Print_Area" localSheetId="0">'TODA FUENTE'!$B$2:$F$81</definedName>
  </definedNames>
  <calcPr calcId="152511"/>
</workbook>
</file>

<file path=xl/calcChain.xml><?xml version="1.0" encoding="utf-8"?>
<calcChain xmlns="http://schemas.openxmlformats.org/spreadsheetml/2006/main">
  <c r="C80" i="2" l="1"/>
  <c r="E6" i="7"/>
  <c r="D6" i="7"/>
  <c r="C6" i="7"/>
  <c r="E9" i="7" l="1"/>
  <c r="F9" i="7" s="1"/>
  <c r="D9" i="7"/>
  <c r="C9" i="7"/>
  <c r="F10" i="7"/>
  <c r="F21" i="5"/>
  <c r="F54" i="2"/>
  <c r="C59" i="2"/>
  <c r="D59" i="2"/>
  <c r="E59" i="2"/>
  <c r="F45" i="2"/>
  <c r="F44" i="2"/>
  <c r="F43" i="2"/>
  <c r="F42" i="2"/>
  <c r="F41" i="2"/>
  <c r="F22" i="2"/>
  <c r="C27" i="2"/>
  <c r="D27" i="2"/>
  <c r="E27" i="2"/>
  <c r="F54" i="1"/>
  <c r="C59" i="1"/>
  <c r="D59" i="1"/>
  <c r="E59" i="1"/>
  <c r="F46" i="1"/>
  <c r="F45" i="1"/>
  <c r="F44" i="1"/>
  <c r="F43" i="1"/>
  <c r="F42" i="1"/>
  <c r="F23" i="1"/>
  <c r="C27" i="1"/>
  <c r="D27" i="1"/>
  <c r="E27" i="1"/>
  <c r="F31" i="3" l="1"/>
  <c r="F18" i="3"/>
  <c r="C25" i="3"/>
  <c r="D25" i="3"/>
  <c r="E25" i="3"/>
  <c r="F75" i="2"/>
  <c r="F23" i="2"/>
  <c r="F73" i="1"/>
  <c r="F49" i="1"/>
  <c r="F48" i="1"/>
  <c r="F47" i="1"/>
  <c r="F24" i="1"/>
  <c r="E6" i="8" l="1"/>
  <c r="D6" i="8"/>
  <c r="C6" i="8"/>
  <c r="F64" i="2"/>
  <c r="F63" i="2"/>
  <c r="F62" i="2"/>
  <c r="C67" i="2"/>
  <c r="D67" i="2"/>
  <c r="E67" i="2"/>
  <c r="F64" i="1"/>
  <c r="F63" i="1"/>
  <c r="F62" i="1"/>
  <c r="F61" i="1"/>
  <c r="C50" i="1"/>
  <c r="D50" i="1"/>
  <c r="E50" i="1"/>
  <c r="F8" i="7"/>
  <c r="F7" i="7"/>
  <c r="F10" i="8" l="1"/>
  <c r="F9" i="8"/>
  <c r="F27" i="3"/>
  <c r="F25" i="1"/>
  <c r="F22" i="1"/>
  <c r="F65" i="2"/>
  <c r="F59" i="2"/>
  <c r="F66" i="2"/>
  <c r="F61" i="2"/>
  <c r="F60" i="2"/>
  <c r="F25" i="2"/>
  <c r="F24" i="2"/>
  <c r="F66" i="1"/>
  <c r="F65" i="1"/>
  <c r="F60" i="1"/>
  <c r="C40" i="2"/>
  <c r="D40" i="2"/>
  <c r="E40" i="2"/>
  <c r="F59" i="1" l="1"/>
  <c r="F33" i="3"/>
  <c r="F32" i="3"/>
  <c r="F30" i="3"/>
  <c r="F56" i="2"/>
  <c r="F55" i="2"/>
  <c r="F53" i="2"/>
  <c r="F56" i="1"/>
  <c r="F55" i="1"/>
  <c r="F53" i="1"/>
  <c r="C67" i="1"/>
  <c r="D67" i="1"/>
  <c r="E67" i="1"/>
  <c r="F26" i="2" l="1"/>
  <c r="F21" i="2"/>
  <c r="F20" i="2"/>
  <c r="F26" i="1"/>
  <c r="F21" i="1"/>
  <c r="C50" i="2" l="1"/>
  <c r="D50" i="2"/>
  <c r="E50" i="2"/>
  <c r="F29" i="3" l="1"/>
  <c r="F49" i="2"/>
  <c r="F48" i="2"/>
  <c r="F47" i="2"/>
  <c r="F46" i="2"/>
  <c r="F41" i="1"/>
  <c r="C6" i="5" l="1"/>
  <c r="D6" i="5"/>
  <c r="E6" i="5"/>
  <c r="F25" i="5" l="1"/>
  <c r="F9" i="3"/>
  <c r="F8" i="3"/>
  <c r="C18" i="5" l="1"/>
  <c r="C26" i="5" s="1"/>
  <c r="D18" i="5"/>
  <c r="D26" i="5" s="1"/>
  <c r="E18" i="5"/>
  <c r="E26" i="5" s="1"/>
  <c r="F24" i="5" l="1"/>
  <c r="F16" i="5" l="1"/>
  <c r="F8" i="8" l="1"/>
  <c r="F7" i="8"/>
  <c r="F23" i="5" l="1"/>
  <c r="F22" i="5"/>
  <c r="F20" i="5"/>
  <c r="F19" i="5"/>
  <c r="F17" i="5"/>
  <c r="F15" i="5"/>
  <c r="F14" i="5"/>
  <c r="F13" i="5"/>
  <c r="F12" i="5"/>
  <c r="F11" i="5"/>
  <c r="F10" i="5"/>
  <c r="F9" i="5"/>
  <c r="F8" i="5"/>
  <c r="F7" i="5"/>
  <c r="F26" i="3"/>
  <c r="F24" i="3"/>
  <c r="F23" i="3"/>
  <c r="F22" i="3"/>
  <c r="F21" i="3"/>
  <c r="F20" i="3"/>
  <c r="F19" i="3"/>
  <c r="F17" i="3"/>
  <c r="F16" i="3"/>
  <c r="F15" i="3"/>
  <c r="F14" i="3"/>
  <c r="F13" i="3"/>
  <c r="F11" i="3"/>
  <c r="F7" i="3"/>
  <c r="F79" i="2"/>
  <c r="F78" i="2"/>
  <c r="F77" i="2"/>
  <c r="F76" i="2"/>
  <c r="F74" i="2"/>
  <c r="F73" i="2"/>
  <c r="F72" i="2"/>
  <c r="F71" i="2"/>
  <c r="F70" i="2"/>
  <c r="F69" i="2"/>
  <c r="F68" i="2"/>
  <c r="F58" i="2"/>
  <c r="F57" i="2"/>
  <c r="F52" i="2"/>
  <c r="F51" i="2"/>
  <c r="F39" i="2"/>
  <c r="F38" i="2"/>
  <c r="F37" i="2"/>
  <c r="F36" i="2"/>
  <c r="F35" i="2"/>
  <c r="F34" i="2"/>
  <c r="F33" i="2"/>
  <c r="F32" i="2"/>
  <c r="F31" i="2"/>
  <c r="F30" i="2"/>
  <c r="F29" i="2"/>
  <c r="F28" i="2"/>
  <c r="F18" i="2"/>
  <c r="F17" i="2"/>
  <c r="F16" i="2"/>
  <c r="F15" i="2"/>
  <c r="F14" i="2"/>
  <c r="F13" i="2"/>
  <c r="F12" i="2"/>
  <c r="F11" i="2"/>
  <c r="F10" i="2"/>
  <c r="F9" i="2"/>
  <c r="F8" i="2"/>
  <c r="F7" i="2"/>
  <c r="F79" i="1"/>
  <c r="F78" i="1"/>
  <c r="F77" i="1"/>
  <c r="F76" i="1"/>
  <c r="F75" i="1"/>
  <c r="F74" i="1"/>
  <c r="F72" i="1"/>
  <c r="F71" i="1"/>
  <c r="F70" i="1"/>
  <c r="F69" i="1"/>
  <c r="F68" i="1"/>
  <c r="F58" i="1"/>
  <c r="F57" i="1"/>
  <c r="F52" i="1"/>
  <c r="F51" i="1"/>
  <c r="F39" i="1"/>
  <c r="F38" i="1"/>
  <c r="F37" i="1"/>
  <c r="F36" i="1"/>
  <c r="F35" i="1"/>
  <c r="F34" i="1"/>
  <c r="F33" i="1"/>
  <c r="F32" i="1"/>
  <c r="F31" i="1"/>
  <c r="F30" i="1"/>
  <c r="F29" i="1"/>
  <c r="F28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7" i="1" l="1"/>
  <c r="F67" i="2"/>
  <c r="E6" i="3"/>
  <c r="D6" i="3"/>
  <c r="C6" i="3"/>
  <c r="E40" i="1"/>
  <c r="D40" i="1"/>
  <c r="C40" i="1"/>
  <c r="C19" i="1"/>
  <c r="D19" i="1"/>
  <c r="E19" i="1"/>
  <c r="F25" i="3" l="1"/>
  <c r="F6" i="5"/>
  <c r="F40" i="1"/>
  <c r="F19" i="1"/>
  <c r="F6" i="8"/>
  <c r="F18" i="5"/>
  <c r="F26" i="5"/>
  <c r="F6" i="3"/>
  <c r="F40" i="2"/>
  <c r="E10" i="3"/>
  <c r="D10" i="3"/>
  <c r="C10" i="3"/>
  <c r="F10" i="3" l="1"/>
  <c r="E11" i="7"/>
  <c r="D11" i="7"/>
  <c r="F11" i="7" l="1"/>
  <c r="F6" i="7"/>
  <c r="E6" i="4"/>
  <c r="E9" i="4" s="1"/>
  <c r="D6" i="4"/>
  <c r="D9" i="4" s="1"/>
  <c r="C6" i="4"/>
  <c r="C9" i="4" s="1"/>
  <c r="E28" i="3"/>
  <c r="D28" i="3"/>
  <c r="C28" i="3"/>
  <c r="C34" i="3" s="1"/>
  <c r="E12" i="3"/>
  <c r="D12" i="3"/>
  <c r="C12" i="3"/>
  <c r="E19" i="2"/>
  <c r="D19" i="2"/>
  <c r="C19" i="2"/>
  <c r="E6" i="2"/>
  <c r="E80" i="2" s="1"/>
  <c r="D6" i="2"/>
  <c r="D80" i="2" s="1"/>
  <c r="C6" i="2"/>
  <c r="E6" i="1"/>
  <c r="E80" i="1" s="1"/>
  <c r="D6" i="1"/>
  <c r="D80" i="1" s="1"/>
  <c r="C6" i="1"/>
  <c r="C80" i="1" s="1"/>
  <c r="D34" i="3" l="1"/>
  <c r="E34" i="3"/>
  <c r="F27" i="2"/>
  <c r="F19" i="2"/>
  <c r="F12" i="3"/>
  <c r="F27" i="1"/>
  <c r="F28" i="3"/>
  <c r="F50" i="2"/>
  <c r="F50" i="1"/>
  <c r="F6" i="2"/>
  <c r="F6" i="1"/>
  <c r="F9" i="4"/>
  <c r="F8" i="4"/>
  <c r="F7" i="4"/>
  <c r="F6" i="4"/>
  <c r="F34" i="3" l="1"/>
  <c r="F80" i="2"/>
  <c r="F80" i="1"/>
  <c r="C11" i="7" l="1"/>
</calcChain>
</file>

<file path=xl/sharedStrings.xml><?xml version="1.0" encoding="utf-8"?>
<sst xmlns="http://schemas.openxmlformats.org/spreadsheetml/2006/main" count="262" uniqueCount="51">
  <si>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</si>
  <si>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</si>
  <si>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</si>
  <si>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</si>
  <si>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</si>
  <si>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</si>
  <si>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</si>
  <si>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</si>
  <si>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</si>
  <si>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 xml:space="preserve">6-24: DONACIONES Y TRANSFERENCIAS 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</si>
  <si>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</si>
  <si>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</si>
  <si>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</si>
  <si>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</si>
  <si>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</si>
  <si>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</si>
  <si>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6-24: DONACIONES Y TRANSFERENCIAS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</si>
  <si>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</si>
  <si>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</si>
  <si>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</si>
  <si>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</si>
  <si>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</si>
  <si>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</si>
  <si>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</si>
  <si>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</si>
  <si>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</si>
  <si>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</si>
  <si>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</si>
  <si>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</si>
  <si>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</si>
  <si>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0131. CONTROL Y PREVENCION EN SALUD MENTAL</t>
  </si>
  <si>
    <t>Fuente: SIAF, Consulta Amigable y Base de Datos al 30 de Abril del 2019</t>
  </si>
  <si>
    <t>EJECUCION DE LOS PROGRAMAS PRESUPUESTALES AL MES DE ABRIL DEL AÑO FISCAL 2019 DEL PLIEGO 011 MINSA - TODA FUENTE</t>
  </si>
  <si>
    <t>EJECUCION DE LOS PROGRAMAS PRESUPUESTALES AL MES DE ABRIL DEL AÑO FISCAL 2019 DEL PLIEGO 011 MINSA - RECURSOS ORDINARIOS</t>
  </si>
  <si>
    <t>EJECUCION DE LOS PROGRAMAS PRESUPUESTALES AL MES DE ABRIL DEL AÑO FISCAL 2019 DEL PLIEGO 011 MINSA - RECURSOS DIRECTAMENTE RECAUDADOS</t>
  </si>
  <si>
    <t>EJECUCION DE LOS PROGRAMAS PRESUPUESTALES AL MES DE ABRIL DEL AÑO FISCAL 2019 DEL PLIEGO 011 MINSA - RECURSOS POR OPERACIONES OFICIALES DE CREDITO</t>
  </si>
  <si>
    <t>EJECUCION DE LOS PROGRAMAS PRESUPUESTALES AL MES DE ABRIL DEL AÑO FISCAL 2019 DEL PLIEGO 011 MINSA - DONACIONES Y TRANSFERENCIAS</t>
  </si>
  <si>
    <t>EJECUCION DE LOS PROGRAMAS PRESUPUESTALES AL MES DE ABRIL DEL AÑO FISCAL 2019 DEL PLIEGO 011 MINSA - RECURSOS DETERMINADOS</t>
  </si>
  <si>
    <t>DEVENGADO
AL 30.04.19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</si>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</sst>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6" fontId="2" fillId="0" borderId="1" xfId="3" applyNumberFormat="1" applyFont="1" applyBorder="1" applyAlignment="1">
      <alignment horizontal="left" vertical="center" indent="4"/>
    </xf>
    <xf numFmtId="164" fontId="4" fillId="0" borderId="1" xfId="3" applyNumberFormat="1" applyBorder="1" applyAlignment="1">
      <alignment vertical="center"/>
    </xf>
    <xf numFmtId="165" fontId="0" fillId="0" borderId="1" xfId="1" applyNumberFormat="1" applyFont="1" applyBorder="1" applyAlignment="1">
      <alignment horizontal="right"/>
    </xf>
    <xf numFmtId="164" fontId="3" fillId="4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4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51.75" customHeight="1" x14ac:dyDescent="0.25">
      <c r="B2" s="63" t="s">
        <v>32</v>
      </c>
      <c r="C2" s="63"/>
      <c r="D2" s="63"/>
      <c r="E2" s="63"/>
      <c r="F2" s="63"/>
    </row>
    <row r="5" spans="2:6" ht="38.25" x14ac:dyDescent="0.25">
      <c r="B5" s="54" t="s">
        <v>4</v>
      </c>
      <c r="C5" s="55" t="s">
        <v>1</v>
      </c>
      <c r="D5" s="55" t="s">
        <v>2</v>
      </c>
      <c r="E5" s="56" t="s">
        <v>38</v>
      </c>
      <c r="F5" s="57" t="s">
        <v>5</v>
      </c>
    </row>
    <row r="6" spans="2:6" x14ac:dyDescent="0.25">
      <c r="B6" s="48" t="s">
        <v>15</v>
      </c>
      <c r="C6" s="49">
        <f>SUM(C7:C18)</f>
        <v>3224021646</v>
      </c>
      <c r="D6" s="49">
        <f>SUM(D7:D18)</f>
        <v>3030220897</v>
      </c>
      <c r="E6" s="49">
        <f>SUM(E7:E18)</f>
        <v>784990231.69000053</v>
      </c>
      <c r="F6" s="50">
        <f t="shared" ref="F6:F80" si="0">IF(E6=0,"%",E6/D6)</f>
        <v>0.25905379784924654</v>
      </c>
    </row>
    <row r="7" spans="2:6" x14ac:dyDescent="0.25">
      <c r="B7" s="16" t="s">
        <v>39</v>
      </c>
      <c r="C7" s="31">
        <v>133155539</v>
      </c>
      <c r="D7" s="31">
        <v>139694205</v>
      </c>
      <c r="E7" s="31">
        <v>51484722.519999981</v>
      </c>
      <c r="F7" s="34">
        <f t="shared" si="0"/>
        <v>0.36855302995568057</v>
      </c>
    </row>
    <row r="8" spans="2:6" x14ac:dyDescent="0.25">
      <c r="B8" s="17" t="s">
        <v>40</v>
      </c>
      <c r="C8" s="32">
        <v>224469300</v>
      </c>
      <c r="D8" s="32">
        <v>246421749</v>
      </c>
      <c r="E8" s="32">
        <v>79216020.51000002</v>
      </c>
      <c r="F8" s="23">
        <f t="shared" si="0"/>
        <v>0.3214652149474031</v>
      </c>
    </row>
    <row r="9" spans="2:6" x14ac:dyDescent="0.25">
      <c r="B9" s="17" t="s">
        <v>41</v>
      </c>
      <c r="C9" s="32">
        <v>89595931</v>
      </c>
      <c r="D9" s="32">
        <v>98075916</v>
      </c>
      <c r="E9" s="32">
        <v>28715434.059999995</v>
      </c>
      <c r="F9" s="23">
        <f t="shared" si="0"/>
        <v>0.29278782428093758</v>
      </c>
    </row>
    <row r="10" spans="2:6" x14ac:dyDescent="0.25">
      <c r="B10" s="17" t="s">
        <v>42</v>
      </c>
      <c r="C10" s="32">
        <v>35954210</v>
      </c>
      <c r="D10" s="32">
        <v>38347072</v>
      </c>
      <c r="E10" s="32">
        <v>11126964.839999998</v>
      </c>
      <c r="F10" s="23">
        <f t="shared" si="0"/>
        <v>0.29016465298836891</v>
      </c>
    </row>
    <row r="11" spans="2:6" x14ac:dyDescent="0.25">
      <c r="B11" s="17" t="s">
        <v>43</v>
      </c>
      <c r="C11" s="32">
        <v>93385818</v>
      </c>
      <c r="D11" s="32">
        <v>104344947</v>
      </c>
      <c r="E11" s="32">
        <v>40603553.449999988</v>
      </c>
      <c r="F11" s="23">
        <f t="shared" si="0"/>
        <v>0.38912812376051126</v>
      </c>
    </row>
    <row r="12" spans="2:6" x14ac:dyDescent="0.25">
      <c r="B12" s="17" t="s">
        <v>44</v>
      </c>
      <c r="C12" s="32">
        <v>52635058</v>
      </c>
      <c r="D12" s="32">
        <v>55062088</v>
      </c>
      <c r="E12" s="32">
        <v>15525618.210000008</v>
      </c>
      <c r="F12" s="23">
        <f t="shared" si="0"/>
        <v>0.28196566410630863</v>
      </c>
    </row>
    <row r="13" spans="2:6" x14ac:dyDescent="0.25">
      <c r="B13" s="17" t="s">
        <v>45</v>
      </c>
      <c r="C13" s="32">
        <v>6041484</v>
      </c>
      <c r="D13" s="32">
        <v>6363256</v>
      </c>
      <c r="E13" s="32">
        <v>1768661.53</v>
      </c>
      <c r="F13" s="23">
        <f t="shared" si="0"/>
        <v>0.27794913955999884</v>
      </c>
    </row>
    <row r="14" spans="2:6" x14ac:dyDescent="0.25">
      <c r="B14" s="17" t="s">
        <v>46</v>
      </c>
      <c r="C14" s="32">
        <v>173108206</v>
      </c>
      <c r="D14" s="32">
        <v>208804720</v>
      </c>
      <c r="E14" s="32">
        <v>66780446.720000014</v>
      </c>
      <c r="F14" s="23">
        <f t="shared" si="0"/>
        <v>0.31982249596656631</v>
      </c>
    </row>
    <row r="15" spans="2:6" x14ac:dyDescent="0.25">
      <c r="B15" s="17" t="s">
        <v>47</v>
      </c>
      <c r="C15" s="32">
        <v>30209571</v>
      </c>
      <c r="D15" s="32">
        <v>33458151</v>
      </c>
      <c r="E15" s="32">
        <v>10328229.689999994</v>
      </c>
      <c r="F15" s="23">
        <f t="shared" si="0"/>
        <v>0.30869098803457473</v>
      </c>
    </row>
    <row r="16" spans="2:6" x14ac:dyDescent="0.25">
      <c r="B16" s="17" t="s">
        <v>48</v>
      </c>
      <c r="C16" s="32">
        <v>27086715</v>
      </c>
      <c r="D16" s="32">
        <v>33890881</v>
      </c>
      <c r="E16" s="32">
        <v>11442339.149999999</v>
      </c>
      <c r="F16" s="23">
        <f t="shared" si="0"/>
        <v>0.33762294789563008</v>
      </c>
    </row>
    <row r="17" spans="2:6" x14ac:dyDescent="0.25">
      <c r="B17" s="17" t="s">
        <v>49</v>
      </c>
      <c r="C17" s="32">
        <v>1702122891</v>
      </c>
      <c r="D17" s="32">
        <v>1432206692</v>
      </c>
      <c r="E17" s="32">
        <v>255805204.75000024</v>
      </c>
      <c r="F17" s="23">
        <f t="shared" si="0"/>
        <v>0.17860913943418458</v>
      </c>
    </row>
    <row r="18" spans="2:6" x14ac:dyDescent="0.25">
      <c r="B18" s="17" t="s">
        <v>50</v>
      </c>
      <c r="C18" s="32">
        <v>656256923</v>
      </c>
      <c r="D18" s="32">
        <v>633551220</v>
      </c>
      <c r="E18" s="32">
        <v>212193036.26000026</v>
      </c>
      <c r="F18" s="23">
        <f t="shared" si="0"/>
        <v>0.33492641093801423</v>
      </c>
    </row>
    <row r="19" spans="2:6" x14ac:dyDescent="0.25">
      <c r="B19" s="48" t="s">
        <v>14</v>
      </c>
      <c r="C19" s="49">
        <f>SUM(C20:C26)</f>
        <v>189907934</v>
      </c>
      <c r="D19" s="49">
        <f>SUM(D20:D26)</f>
        <v>193181648</v>
      </c>
      <c r="E19" s="49">
        <f>SUM(E20:E26)</f>
        <v>56147500.899999999</v>
      </c>
      <c r="F19" s="50">
        <f t="shared" si="0"/>
        <v>0.29064614305391989</v>
      </c>
    </row>
    <row r="20" spans="2:6" x14ac:dyDescent="0.25">
      <c r="B20" s="17" t="s">
        <v>39</v>
      </c>
      <c r="C20" s="32">
        <v>0</v>
      </c>
      <c r="D20" s="32">
        <v>0</v>
      </c>
      <c r="E20" s="32">
        <v>0</v>
      </c>
      <c r="F20" s="23" t="str">
        <f t="shared" si="0"/>
        <v>%</v>
      </c>
    </row>
    <row r="21" spans="2:6" x14ac:dyDescent="0.25">
      <c r="B21" s="17" t="s">
        <v>40</v>
      </c>
      <c r="C21" s="32">
        <v>0</v>
      </c>
      <c r="D21" s="32">
        <v>3000</v>
      </c>
      <c r="E21" s="32">
        <v>3000</v>
      </c>
      <c r="F21" s="23">
        <f t="shared" si="0"/>
        <v>1</v>
      </c>
    </row>
    <row r="22" spans="2:6" x14ac:dyDescent="0.25">
      <c r="B22" s="17" t="s">
        <v>43</v>
      </c>
      <c r="C22" s="32">
        <v>0</v>
      </c>
      <c r="D22" s="32">
        <v>3000</v>
      </c>
      <c r="E22" s="32">
        <v>3000</v>
      </c>
      <c r="F22" s="23">
        <f t="shared" si="0"/>
        <v>1</v>
      </c>
    </row>
    <row r="23" spans="2:6" x14ac:dyDescent="0.25">
      <c r="B23" s="17" t="s">
        <v>46</v>
      </c>
      <c r="C23" s="32">
        <v>0</v>
      </c>
      <c r="D23" s="32">
        <v>3000</v>
      </c>
      <c r="E23" s="32">
        <v>3000</v>
      </c>
      <c r="F23" s="23">
        <f t="shared" ref="F23" si="1">IF(E23=0,"%",E23/D23)</f>
        <v>1</v>
      </c>
    </row>
    <row r="24" spans="2:6" x14ac:dyDescent="0.25">
      <c r="B24" s="17" t="s">
        <v>47</v>
      </c>
      <c r="C24" s="32">
        <v>0</v>
      </c>
      <c r="D24" s="32">
        <v>6000</v>
      </c>
      <c r="E24" s="32">
        <v>6000</v>
      </c>
      <c r="F24" s="23">
        <f t="shared" si="0"/>
        <v>1</v>
      </c>
    </row>
    <row r="25" spans="2:6" x14ac:dyDescent="0.25">
      <c r="B25" s="17" t="s">
        <v>49</v>
      </c>
      <c r="C25" s="32">
        <v>10825256</v>
      </c>
      <c r="D25" s="32">
        <v>7256248</v>
      </c>
      <c r="E25" s="32">
        <v>199841.64</v>
      </c>
      <c r="F25" s="23">
        <f t="shared" si="0"/>
        <v>2.7540629813093489E-2</v>
      </c>
    </row>
    <row r="26" spans="2:6" x14ac:dyDescent="0.25">
      <c r="B26" s="17" t="s">
        <v>50</v>
      </c>
      <c r="C26" s="32">
        <v>179082678</v>
      </c>
      <c r="D26" s="32">
        <v>185910400</v>
      </c>
      <c r="E26" s="32">
        <v>55932659.259999998</v>
      </c>
      <c r="F26" s="23">
        <f t="shared" si="0"/>
        <v>0.30085815134602473</v>
      </c>
    </row>
    <row r="27" spans="2:6" x14ac:dyDescent="0.25">
      <c r="B27" s="48" t="s">
        <v>13</v>
      </c>
      <c r="C27" s="49">
        <f>SUM(C28:C39)</f>
        <v>2500259483</v>
      </c>
      <c r="D27" s="49">
        <f t="shared" ref="D27:E27" si="2">SUM(D28:D39)</f>
        <v>2594773413</v>
      </c>
      <c r="E27" s="49">
        <f t="shared" si="2"/>
        <v>530948642.06000048</v>
      </c>
      <c r="F27" s="50">
        <f t="shared" si="0"/>
        <v>0.2046223533044966</v>
      </c>
    </row>
    <row r="28" spans="2:6" x14ac:dyDescent="0.25">
      <c r="B28" s="16" t="s">
        <v>39</v>
      </c>
      <c r="C28" s="31">
        <v>415413376</v>
      </c>
      <c r="D28" s="31">
        <v>187486045</v>
      </c>
      <c r="E28" s="31">
        <v>21329495.03999998</v>
      </c>
      <c r="F28" s="34">
        <f t="shared" si="0"/>
        <v>0.11376577408734596</v>
      </c>
    </row>
    <row r="29" spans="2:6" x14ac:dyDescent="0.25">
      <c r="B29" s="17" t="s">
        <v>40</v>
      </c>
      <c r="C29" s="32">
        <v>94118172</v>
      </c>
      <c r="D29" s="32">
        <v>147848465</v>
      </c>
      <c r="E29" s="32">
        <v>30381727.829999994</v>
      </c>
      <c r="F29" s="23">
        <f t="shared" si="0"/>
        <v>0.20549234535509039</v>
      </c>
    </row>
    <row r="30" spans="2:6" x14ac:dyDescent="0.25">
      <c r="B30" s="17" t="s">
        <v>41</v>
      </c>
      <c r="C30" s="32">
        <v>90706163</v>
      </c>
      <c r="D30" s="32">
        <v>128351331</v>
      </c>
      <c r="E30" s="32">
        <v>22830222.340000015</v>
      </c>
      <c r="F30" s="23">
        <f t="shared" si="0"/>
        <v>0.17787289124411196</v>
      </c>
    </row>
    <row r="31" spans="2:6" x14ac:dyDescent="0.25">
      <c r="B31" s="17" t="s">
        <v>42</v>
      </c>
      <c r="C31" s="32">
        <v>69119968</v>
      </c>
      <c r="D31" s="32">
        <v>56799795</v>
      </c>
      <c r="E31" s="32">
        <v>7148637.0299999965</v>
      </c>
      <c r="F31" s="23">
        <f t="shared" si="0"/>
        <v>0.12585673997591007</v>
      </c>
    </row>
    <row r="32" spans="2:6" x14ac:dyDescent="0.25">
      <c r="B32" s="17" t="s">
        <v>43</v>
      </c>
      <c r="C32" s="32">
        <v>51086113</v>
      </c>
      <c r="D32" s="32">
        <v>109215326</v>
      </c>
      <c r="E32" s="32">
        <v>13500066.420000011</v>
      </c>
      <c r="F32" s="23">
        <f t="shared" si="0"/>
        <v>0.12360963350509993</v>
      </c>
    </row>
    <row r="33" spans="2:6" x14ac:dyDescent="0.25">
      <c r="B33" s="17" t="s">
        <v>44</v>
      </c>
      <c r="C33" s="32">
        <v>123628147</v>
      </c>
      <c r="D33" s="32">
        <v>140849431</v>
      </c>
      <c r="E33" s="32">
        <v>18558913.629999999</v>
      </c>
      <c r="F33" s="23">
        <f t="shared" si="0"/>
        <v>0.13176420733996433</v>
      </c>
    </row>
    <row r="34" spans="2:6" x14ac:dyDescent="0.25">
      <c r="B34" s="17" t="s">
        <v>45</v>
      </c>
      <c r="C34" s="32">
        <v>57078192</v>
      </c>
      <c r="D34" s="32">
        <v>49656976</v>
      </c>
      <c r="E34" s="32">
        <v>4041131.6000000015</v>
      </c>
      <c r="F34" s="23">
        <f t="shared" si="0"/>
        <v>8.1380944341032796E-2</v>
      </c>
    </row>
    <row r="35" spans="2:6" x14ac:dyDescent="0.25">
      <c r="B35" s="17" t="s">
        <v>46</v>
      </c>
      <c r="C35" s="32">
        <v>60760797</v>
      </c>
      <c r="D35" s="32">
        <v>74880937</v>
      </c>
      <c r="E35" s="32">
        <v>18056091.369999997</v>
      </c>
      <c r="F35" s="23">
        <f t="shared" si="0"/>
        <v>0.24113068149774886</v>
      </c>
    </row>
    <row r="36" spans="2:6" x14ac:dyDescent="0.25">
      <c r="B36" s="17" t="s">
        <v>47</v>
      </c>
      <c r="C36" s="32">
        <v>12818513</v>
      </c>
      <c r="D36" s="32">
        <v>16831166</v>
      </c>
      <c r="E36" s="32">
        <v>4598632.33</v>
      </c>
      <c r="F36" s="23">
        <f t="shared" si="0"/>
        <v>0.27322125692302007</v>
      </c>
    </row>
    <row r="37" spans="2:6" x14ac:dyDescent="0.25">
      <c r="B37" s="17" t="s">
        <v>48</v>
      </c>
      <c r="C37" s="32">
        <v>39931557</v>
      </c>
      <c r="D37" s="32">
        <v>68206702</v>
      </c>
      <c r="E37" s="32">
        <v>10306181.689999996</v>
      </c>
      <c r="F37" s="23">
        <f t="shared" si="0"/>
        <v>0.15110218479703058</v>
      </c>
    </row>
    <row r="38" spans="2:6" x14ac:dyDescent="0.25">
      <c r="B38" s="17" t="s">
        <v>49</v>
      </c>
      <c r="C38" s="32">
        <v>565975090</v>
      </c>
      <c r="D38" s="32">
        <v>635422841</v>
      </c>
      <c r="E38" s="32">
        <v>132415175.87000008</v>
      </c>
      <c r="F38" s="23">
        <f t="shared" si="0"/>
        <v>0.20838907153795574</v>
      </c>
    </row>
    <row r="39" spans="2:6" x14ac:dyDescent="0.25">
      <c r="B39" s="18" t="s">
        <v>50</v>
      </c>
      <c r="C39" s="33">
        <v>919623395</v>
      </c>
      <c r="D39" s="33">
        <v>979224398</v>
      </c>
      <c r="E39" s="33">
        <v>247782366.91000038</v>
      </c>
      <c r="F39" s="35">
        <f t="shared" si="0"/>
        <v>0.25303941304575256</v>
      </c>
    </row>
    <row r="40" spans="2:6" x14ac:dyDescent="0.25">
      <c r="B40" s="48" t="s">
        <v>12</v>
      </c>
      <c r="C40" s="49">
        <f>SUM(C41:C49)</f>
        <v>505299396</v>
      </c>
      <c r="D40" s="49">
        <f>SUM(D41:D49)</f>
        <v>624387443</v>
      </c>
      <c r="E40" s="49">
        <f>SUM(E41:E49)</f>
        <v>1223344.24</v>
      </c>
      <c r="F40" s="50">
        <f t="shared" si="0"/>
        <v>1.9592710483128661E-3</v>
      </c>
    </row>
    <row r="41" spans="2:6" x14ac:dyDescent="0.25">
      <c r="B41" s="17" t="s">
        <v>39</v>
      </c>
      <c r="C41" s="32">
        <v>16660000</v>
      </c>
      <c r="D41" s="32">
        <v>257094971</v>
      </c>
      <c r="E41" s="32">
        <v>0</v>
      </c>
      <c r="F41" s="23" t="str">
        <f t="shared" si="0"/>
        <v>%</v>
      </c>
    </row>
    <row r="42" spans="2:6" x14ac:dyDescent="0.25">
      <c r="B42" s="17" t="s">
        <v>40</v>
      </c>
      <c r="C42" s="32">
        <v>16660000</v>
      </c>
      <c r="D42" s="32">
        <v>12224518</v>
      </c>
      <c r="E42" s="32">
        <v>0</v>
      </c>
      <c r="F42" s="23" t="str">
        <f t="shared" ref="F42:F46" si="3">IF(E42=0,"%",E42/D42)</f>
        <v>%</v>
      </c>
    </row>
    <row r="43" spans="2:6" x14ac:dyDescent="0.25">
      <c r="B43" s="17" t="s">
        <v>41</v>
      </c>
      <c r="C43" s="32">
        <v>51660000</v>
      </c>
      <c r="D43" s="32">
        <v>1754203</v>
      </c>
      <c r="E43" s="32">
        <v>1223344.24</v>
      </c>
      <c r="F43" s="23">
        <f t="shared" si="3"/>
        <v>0.69737894645032528</v>
      </c>
    </row>
    <row r="44" spans="2:6" x14ac:dyDescent="0.25">
      <c r="B44" s="17" t="s">
        <v>42</v>
      </c>
      <c r="C44" s="32">
        <v>21660000</v>
      </c>
      <c r="D44" s="32">
        <v>23516333</v>
      </c>
      <c r="E44" s="32">
        <v>0</v>
      </c>
      <c r="F44" s="23" t="str">
        <f t="shared" si="3"/>
        <v>%</v>
      </c>
    </row>
    <row r="45" spans="2:6" x14ac:dyDescent="0.25">
      <c r="B45" s="17" t="s">
        <v>43</v>
      </c>
      <c r="C45" s="32">
        <v>10000000</v>
      </c>
      <c r="D45" s="32">
        <v>0</v>
      </c>
      <c r="E45" s="32">
        <v>0</v>
      </c>
      <c r="F45" s="23" t="str">
        <f t="shared" si="3"/>
        <v>%</v>
      </c>
    </row>
    <row r="46" spans="2:6" x14ac:dyDescent="0.25">
      <c r="B46" s="17" t="s">
        <v>44</v>
      </c>
      <c r="C46" s="32">
        <v>16660000</v>
      </c>
      <c r="D46" s="32">
        <v>16066311</v>
      </c>
      <c r="E46" s="32">
        <v>0</v>
      </c>
      <c r="F46" s="23" t="str">
        <f t="shared" si="3"/>
        <v>%</v>
      </c>
    </row>
    <row r="47" spans="2:6" x14ac:dyDescent="0.25">
      <c r="B47" s="17" t="s">
        <v>48</v>
      </c>
      <c r="C47" s="32">
        <v>37000000</v>
      </c>
      <c r="D47" s="32">
        <v>7905089</v>
      </c>
      <c r="E47" s="32">
        <v>0</v>
      </c>
      <c r="F47" s="23" t="str">
        <f t="shared" si="0"/>
        <v>%</v>
      </c>
    </row>
    <row r="48" spans="2:6" x14ac:dyDescent="0.25">
      <c r="B48" s="17" t="s">
        <v>49</v>
      </c>
      <c r="C48" s="32">
        <v>84999396</v>
      </c>
      <c r="D48" s="32">
        <v>74407784</v>
      </c>
      <c r="E48" s="32">
        <v>0</v>
      </c>
      <c r="F48" s="23" t="str">
        <f t="shared" si="0"/>
        <v>%</v>
      </c>
    </row>
    <row r="49" spans="2:6" x14ac:dyDescent="0.25">
      <c r="B49" s="17" t="s">
        <v>50</v>
      </c>
      <c r="C49" s="32">
        <v>250000000</v>
      </c>
      <c r="D49" s="32">
        <v>231418234</v>
      </c>
      <c r="E49" s="32">
        <v>0</v>
      </c>
      <c r="F49" s="23" t="str">
        <f t="shared" si="0"/>
        <v>%</v>
      </c>
    </row>
    <row r="50" spans="2:6" x14ac:dyDescent="0.25">
      <c r="B50" s="48" t="s">
        <v>11</v>
      </c>
      <c r="C50" s="49">
        <f>+SUM(C51:C58)</f>
        <v>54285651</v>
      </c>
      <c r="D50" s="49">
        <f>+SUM(D51:D58)</f>
        <v>86292823</v>
      </c>
      <c r="E50" s="49">
        <f>+SUM(E51:E58)</f>
        <v>36203181.609999999</v>
      </c>
      <c r="F50" s="50">
        <f t="shared" si="0"/>
        <v>0.41953873278661885</v>
      </c>
    </row>
    <row r="51" spans="2:6" x14ac:dyDescent="0.25">
      <c r="B51" s="16" t="s">
        <v>39</v>
      </c>
      <c r="C51" s="31">
        <v>7591425</v>
      </c>
      <c r="D51" s="31">
        <v>35278265</v>
      </c>
      <c r="E51" s="31">
        <v>18246683</v>
      </c>
      <c r="F51" s="34">
        <f t="shared" si="0"/>
        <v>0.51722166608817077</v>
      </c>
    </row>
    <row r="52" spans="2:6" x14ac:dyDescent="0.25">
      <c r="B52" s="17" t="s">
        <v>40</v>
      </c>
      <c r="C52" s="32">
        <v>101043</v>
      </c>
      <c r="D52" s="32">
        <v>3970253</v>
      </c>
      <c r="E52" s="32">
        <v>575150</v>
      </c>
      <c r="F52" s="23">
        <f t="shared" si="0"/>
        <v>0.14486482347598503</v>
      </c>
    </row>
    <row r="53" spans="2:6" x14ac:dyDescent="0.25">
      <c r="B53" s="17" t="s">
        <v>41</v>
      </c>
      <c r="C53" s="32">
        <v>0</v>
      </c>
      <c r="D53" s="32">
        <v>2798716</v>
      </c>
      <c r="E53" s="32">
        <v>1383713</v>
      </c>
      <c r="F53" s="23">
        <f t="shared" si="0"/>
        <v>0.49440993655662097</v>
      </c>
    </row>
    <row r="54" spans="2:6" x14ac:dyDescent="0.25">
      <c r="B54" s="17" t="s">
        <v>42</v>
      </c>
      <c r="C54" s="32">
        <v>0</v>
      </c>
      <c r="D54" s="32">
        <v>3363521</v>
      </c>
      <c r="E54" s="32">
        <v>114859</v>
      </c>
      <c r="F54" s="23">
        <f t="shared" ref="F54" si="4">IF(E54=0,"%",E54/D54)</f>
        <v>3.4148441469519591E-2</v>
      </c>
    </row>
    <row r="55" spans="2:6" x14ac:dyDescent="0.25">
      <c r="B55" s="17" t="s">
        <v>43</v>
      </c>
      <c r="C55" s="32">
        <v>0</v>
      </c>
      <c r="D55" s="32">
        <v>63032</v>
      </c>
      <c r="E55" s="32">
        <v>0</v>
      </c>
      <c r="F55" s="23" t="str">
        <f t="shared" si="0"/>
        <v>%</v>
      </c>
    </row>
    <row r="56" spans="2:6" x14ac:dyDescent="0.25">
      <c r="B56" s="17" t="s">
        <v>44</v>
      </c>
      <c r="C56" s="32">
        <v>0</v>
      </c>
      <c r="D56" s="32">
        <v>2098338</v>
      </c>
      <c r="E56" s="32">
        <v>0</v>
      </c>
      <c r="F56" s="23" t="str">
        <f t="shared" si="0"/>
        <v>%</v>
      </c>
    </row>
    <row r="57" spans="2:6" x14ac:dyDescent="0.25">
      <c r="B57" s="17" t="s">
        <v>49</v>
      </c>
      <c r="C57" s="32">
        <v>17497403</v>
      </c>
      <c r="D57" s="32">
        <v>7240182</v>
      </c>
      <c r="E57" s="32">
        <v>1680537.75</v>
      </c>
      <c r="F57" s="23">
        <f t="shared" si="0"/>
        <v>0.23211263888117731</v>
      </c>
    </row>
    <row r="58" spans="2:6" x14ac:dyDescent="0.25">
      <c r="B58" s="17" t="s">
        <v>50</v>
      </c>
      <c r="C58" s="32">
        <v>29095780</v>
      </c>
      <c r="D58" s="32">
        <v>31480516</v>
      </c>
      <c r="E58" s="32">
        <v>14202238.859999999</v>
      </c>
      <c r="F58" s="23">
        <f t="shared" si="0"/>
        <v>0.45114377604229866</v>
      </c>
    </row>
    <row r="59" spans="2:6" hidden="1" x14ac:dyDescent="0.25">
      <c r="B59" s="48" t="s">
        <v>9</v>
      </c>
      <c r="C59" s="49">
        <f>SUM(C60:C66)</f>
        <v>0</v>
      </c>
      <c r="D59" s="49">
        <f t="shared" ref="D59:E59" si="5">SUM(D60:D66)</f>
        <v>0</v>
      </c>
      <c r="E59" s="49">
        <f t="shared" si="5"/>
        <v>0</v>
      </c>
      <c r="F59" s="50" t="str">
        <f t="shared" si="0"/>
        <v>%</v>
      </c>
    </row>
    <row r="60" spans="2:6" hidden="1" x14ac:dyDescent="0.25">
      <c r="B60" s="17" t="s">
        <v>24</v>
      </c>
      <c r="C60" s="32"/>
      <c r="D60" s="32"/>
      <c r="E60" s="32"/>
      <c r="F60" s="23" t="str">
        <f t="shared" si="0"/>
        <v>%</v>
      </c>
    </row>
    <row r="61" spans="2:6" hidden="1" x14ac:dyDescent="0.25">
      <c r="B61" s="17" t="s">
        <v>25</v>
      </c>
      <c r="C61" s="32"/>
      <c r="D61" s="32"/>
      <c r="E61" s="32"/>
      <c r="F61" s="23" t="str">
        <f t="shared" ref="F61:F64" si="6">IF(E61=0,"%",E61/D61)</f>
        <v>%</v>
      </c>
    </row>
    <row r="62" spans="2:6" hidden="1" x14ac:dyDescent="0.25">
      <c r="B62" s="17" t="s">
        <v>26</v>
      </c>
      <c r="C62" s="32"/>
      <c r="D62" s="32"/>
      <c r="E62" s="32"/>
      <c r="F62" s="23" t="str">
        <f t="shared" si="6"/>
        <v>%</v>
      </c>
    </row>
    <row r="63" spans="2:6" hidden="1" x14ac:dyDescent="0.25">
      <c r="B63" s="17" t="s">
        <v>27</v>
      </c>
      <c r="C63" s="32"/>
      <c r="D63" s="32"/>
      <c r="E63" s="32"/>
      <c r="F63" s="23" t="str">
        <f t="shared" si="6"/>
        <v>%</v>
      </c>
    </row>
    <row r="64" spans="2:6" hidden="1" x14ac:dyDescent="0.25">
      <c r="B64" s="17" t="s">
        <v>28</v>
      </c>
      <c r="C64" s="32"/>
      <c r="D64" s="32"/>
      <c r="E64" s="32"/>
      <c r="F64" s="23" t="str">
        <f t="shared" si="6"/>
        <v>%</v>
      </c>
    </row>
    <row r="65" spans="2:6" hidden="1" x14ac:dyDescent="0.25">
      <c r="B65" s="17" t="s">
        <v>29</v>
      </c>
      <c r="C65" s="32"/>
      <c r="D65" s="32"/>
      <c r="E65" s="32"/>
      <c r="F65" s="23" t="str">
        <f t="shared" si="0"/>
        <v>%</v>
      </c>
    </row>
    <row r="66" spans="2:6" hidden="1" x14ac:dyDescent="0.25">
      <c r="B66" s="17" t="s">
        <v>30</v>
      </c>
      <c r="C66" s="32"/>
      <c r="D66" s="32"/>
      <c r="E66" s="32"/>
      <c r="F66" s="23" t="str">
        <f t="shared" si="0"/>
        <v>%</v>
      </c>
    </row>
    <row r="67" spans="2:6" x14ac:dyDescent="0.25">
      <c r="B67" s="48" t="s">
        <v>10</v>
      </c>
      <c r="C67" s="49">
        <f>SUM(C68:C79)</f>
        <v>618709381</v>
      </c>
      <c r="D67" s="49">
        <f>SUM(D68:D79)</f>
        <v>754225968</v>
      </c>
      <c r="E67" s="49">
        <f>SUM(E68:E79)</f>
        <v>46138330.069999993</v>
      </c>
      <c r="F67" s="50">
        <f t="shared" si="0"/>
        <v>6.1173086087643158E-2</v>
      </c>
    </row>
    <row r="68" spans="2:6" x14ac:dyDescent="0.25">
      <c r="B68" s="16" t="s">
        <v>39</v>
      </c>
      <c r="C68" s="31">
        <v>12847446</v>
      </c>
      <c r="D68" s="31">
        <v>15379518</v>
      </c>
      <c r="E68" s="31">
        <v>796233.76</v>
      </c>
      <c r="F68" s="34">
        <f t="shared" si="0"/>
        <v>5.1772348132106613E-2</v>
      </c>
    </row>
    <row r="69" spans="2:6" x14ac:dyDescent="0.25">
      <c r="B69" s="17" t="s">
        <v>40</v>
      </c>
      <c r="C69" s="32">
        <v>145423705</v>
      </c>
      <c r="D69" s="32">
        <v>201014789</v>
      </c>
      <c r="E69" s="32">
        <v>11736550.209999999</v>
      </c>
      <c r="F69" s="23">
        <f t="shared" si="0"/>
        <v>5.8386501154400132E-2</v>
      </c>
    </row>
    <row r="70" spans="2:6" x14ac:dyDescent="0.25">
      <c r="B70" s="17" t="s">
        <v>41</v>
      </c>
      <c r="C70" s="32">
        <v>8340000</v>
      </c>
      <c r="D70" s="32">
        <v>1199544</v>
      </c>
      <c r="E70" s="32">
        <v>7253.17</v>
      </c>
      <c r="F70" s="23">
        <f t="shared" si="0"/>
        <v>6.0466060436299126E-3</v>
      </c>
    </row>
    <row r="71" spans="2:6" x14ac:dyDescent="0.25">
      <c r="B71" s="17" t="s">
        <v>42</v>
      </c>
      <c r="C71" s="32">
        <v>8340000</v>
      </c>
      <c r="D71" s="32">
        <v>359503</v>
      </c>
      <c r="E71" s="32">
        <v>6159.34</v>
      </c>
      <c r="F71" s="23">
        <f t="shared" si="0"/>
        <v>1.7132930740494517E-2</v>
      </c>
    </row>
    <row r="72" spans="2:6" x14ac:dyDescent="0.25">
      <c r="B72" s="17" t="s">
        <v>43</v>
      </c>
      <c r="C72" s="32">
        <v>5000000</v>
      </c>
      <c r="D72" s="32">
        <v>6380020</v>
      </c>
      <c r="E72" s="32">
        <v>2635771.7599999998</v>
      </c>
      <c r="F72" s="23">
        <f t="shared" si="0"/>
        <v>0.41312907483048639</v>
      </c>
    </row>
    <row r="73" spans="2:6" x14ac:dyDescent="0.25">
      <c r="B73" s="17" t="s">
        <v>44</v>
      </c>
      <c r="C73" s="32">
        <v>8340000</v>
      </c>
      <c r="D73" s="32">
        <v>5043227</v>
      </c>
      <c r="E73" s="32">
        <v>0</v>
      </c>
      <c r="F73" s="23" t="str">
        <f t="shared" si="0"/>
        <v>%</v>
      </c>
    </row>
    <row r="74" spans="2:6" x14ac:dyDescent="0.25">
      <c r="B74" s="17" t="s">
        <v>45</v>
      </c>
      <c r="C74" s="32">
        <v>0</v>
      </c>
      <c r="D74" s="32">
        <v>17425086</v>
      </c>
      <c r="E74" s="32">
        <v>43056.84</v>
      </c>
      <c r="F74" s="23">
        <f t="shared" si="0"/>
        <v>2.470968579437714E-3</v>
      </c>
    </row>
    <row r="75" spans="2:6" x14ac:dyDescent="0.25">
      <c r="B75" s="17" t="s">
        <v>46</v>
      </c>
      <c r="C75" s="32">
        <v>4102736</v>
      </c>
      <c r="D75" s="32">
        <v>8435134</v>
      </c>
      <c r="E75" s="32">
        <v>16630</v>
      </c>
      <c r="F75" s="23">
        <f t="shared" si="0"/>
        <v>1.9715158052023831E-3</v>
      </c>
    </row>
    <row r="76" spans="2:6" x14ac:dyDescent="0.25">
      <c r="B76" s="17" t="s">
        <v>47</v>
      </c>
      <c r="C76" s="32">
        <v>0</v>
      </c>
      <c r="D76" s="32">
        <v>496792</v>
      </c>
      <c r="E76" s="32">
        <v>0</v>
      </c>
      <c r="F76" s="23" t="str">
        <f t="shared" si="0"/>
        <v>%</v>
      </c>
    </row>
    <row r="77" spans="2:6" x14ac:dyDescent="0.25">
      <c r="B77" s="17" t="s">
        <v>48</v>
      </c>
      <c r="C77" s="32">
        <v>3000000</v>
      </c>
      <c r="D77" s="32">
        <v>2539813</v>
      </c>
      <c r="E77" s="32">
        <v>114700</v>
      </c>
      <c r="F77" s="23">
        <f t="shared" si="0"/>
        <v>4.5160805145890659E-2</v>
      </c>
    </row>
    <row r="78" spans="2:6" x14ac:dyDescent="0.25">
      <c r="B78" s="17" t="s">
        <v>49</v>
      </c>
      <c r="C78" s="32">
        <v>12421376</v>
      </c>
      <c r="D78" s="32">
        <v>22034312</v>
      </c>
      <c r="E78" s="32">
        <v>1954969.55</v>
      </c>
      <c r="F78" s="23">
        <f t="shared" si="0"/>
        <v>8.8723875290501478E-2</v>
      </c>
    </row>
    <row r="79" spans="2:6" x14ac:dyDescent="0.25">
      <c r="B79" s="17" t="s">
        <v>50</v>
      </c>
      <c r="C79" s="32">
        <v>410894118</v>
      </c>
      <c r="D79" s="32">
        <v>473918230</v>
      </c>
      <c r="E79" s="32">
        <v>28827005.439999998</v>
      </c>
      <c r="F79" s="23">
        <f t="shared" si="0"/>
        <v>6.0826960465310644E-2</v>
      </c>
    </row>
    <row r="80" spans="2:6" x14ac:dyDescent="0.25">
      <c r="B80" s="51" t="s">
        <v>3</v>
      </c>
      <c r="C80" s="52">
        <f>+C67+C59+C50+C40+C27+C19+C6</f>
        <v>7092483491</v>
      </c>
      <c r="D80" s="52">
        <f>+D67+D59+D50+D40+D27+D19+D6</f>
        <v>7283082192</v>
      </c>
      <c r="E80" s="52">
        <f>+E67+E59+E50+E40+E27+E19+E6</f>
        <v>1455651230.5700011</v>
      </c>
      <c r="F80" s="53">
        <f t="shared" si="0"/>
        <v>0.19986747261604995</v>
      </c>
    </row>
    <row r="81" spans="2:6" x14ac:dyDescent="0.2">
      <c r="B81" s="40" t="s">
        <v>31</v>
      </c>
      <c r="C81" s="21"/>
      <c r="D81" s="21"/>
      <c r="E81" s="21"/>
    </row>
    <row r="82" spans="2:6" x14ac:dyDescent="0.25">
      <c r="C82" s="21"/>
      <c r="D82" s="21"/>
      <c r="E82" s="21"/>
      <c r="F82" s="21"/>
    </row>
    <row r="83" spans="2:6" x14ac:dyDescent="0.25">
      <c r="C83" s="21"/>
      <c r="D83" s="21"/>
      <c r="E83" s="21"/>
    </row>
    <row r="84" spans="2:6" x14ac:dyDescent="0.25">
      <c r="C84" s="65"/>
      <c r="D84" s="65"/>
      <c r="E84" s="6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43.5" customHeight="1" x14ac:dyDescent="0.25">
      <c r="B2" s="63" t="s">
        <v>33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38</v>
      </c>
      <c r="F5" s="56" t="s">
        <v>5</v>
      </c>
    </row>
    <row r="6" spans="2:6" x14ac:dyDescent="0.25">
      <c r="B6" s="48" t="s">
        <v>22</v>
      </c>
      <c r="C6" s="49">
        <f>SUM(C7:C18)</f>
        <v>3222646646</v>
      </c>
      <c r="D6" s="49">
        <f>SUM(D7:D18)</f>
        <v>3028845897</v>
      </c>
      <c r="E6" s="49">
        <f>SUM(E7:E18)</f>
        <v>784838357.69000018</v>
      </c>
      <c r="F6" s="50">
        <f t="shared" ref="F6:F80" si="0">IF(E6=0,"%",E6/D6)</f>
        <v>0.25912125752827636</v>
      </c>
    </row>
    <row r="7" spans="2:6" x14ac:dyDescent="0.25">
      <c r="B7" s="11" t="s">
        <v>39</v>
      </c>
      <c r="C7" s="28">
        <v>133155539</v>
      </c>
      <c r="D7" s="28">
        <v>139694205</v>
      </c>
      <c r="E7" s="28">
        <v>51484722.519999973</v>
      </c>
      <c r="F7" s="36">
        <f t="shared" si="0"/>
        <v>0.36855302995568051</v>
      </c>
    </row>
    <row r="8" spans="2:6" x14ac:dyDescent="0.25">
      <c r="B8" s="13" t="s">
        <v>40</v>
      </c>
      <c r="C8" s="29">
        <v>224256702</v>
      </c>
      <c r="D8" s="29">
        <v>246209151</v>
      </c>
      <c r="E8" s="29">
        <v>79190520.509999961</v>
      </c>
      <c r="F8" s="24">
        <f t="shared" si="0"/>
        <v>0.32163922497746628</v>
      </c>
    </row>
    <row r="9" spans="2:6" x14ac:dyDescent="0.25">
      <c r="B9" s="13" t="s">
        <v>41</v>
      </c>
      <c r="C9" s="29">
        <v>89595931</v>
      </c>
      <c r="D9" s="29">
        <v>98075916</v>
      </c>
      <c r="E9" s="29">
        <v>28715434.060000014</v>
      </c>
      <c r="F9" s="24">
        <f t="shared" si="0"/>
        <v>0.29278782428093775</v>
      </c>
    </row>
    <row r="10" spans="2:6" x14ac:dyDescent="0.25">
      <c r="B10" s="13" t="s">
        <v>42</v>
      </c>
      <c r="C10" s="29">
        <v>35954210</v>
      </c>
      <c r="D10" s="29">
        <v>38347072</v>
      </c>
      <c r="E10" s="29">
        <v>11126964.839999996</v>
      </c>
      <c r="F10" s="24">
        <f t="shared" si="0"/>
        <v>0.29016465298836885</v>
      </c>
    </row>
    <row r="11" spans="2:6" x14ac:dyDescent="0.25">
      <c r="B11" s="13" t="s">
        <v>43</v>
      </c>
      <c r="C11" s="29">
        <v>93385818</v>
      </c>
      <c r="D11" s="29">
        <v>104344947</v>
      </c>
      <c r="E11" s="29">
        <v>40603553.450000003</v>
      </c>
      <c r="F11" s="24">
        <f t="shared" si="0"/>
        <v>0.38912812376051142</v>
      </c>
    </row>
    <row r="12" spans="2:6" x14ac:dyDescent="0.25">
      <c r="B12" s="13" t="s">
        <v>44</v>
      </c>
      <c r="C12" s="29">
        <v>52635058</v>
      </c>
      <c r="D12" s="29">
        <v>55062088</v>
      </c>
      <c r="E12" s="29">
        <v>15525618.210000018</v>
      </c>
      <c r="F12" s="24">
        <f t="shared" si="0"/>
        <v>0.2819656641063088</v>
      </c>
    </row>
    <row r="13" spans="2:6" x14ac:dyDescent="0.25">
      <c r="B13" s="13" t="s">
        <v>45</v>
      </c>
      <c r="C13" s="29">
        <v>6041484</v>
      </c>
      <c r="D13" s="29">
        <v>6363256</v>
      </c>
      <c r="E13" s="29">
        <v>1768661.5300000003</v>
      </c>
      <c r="F13" s="24">
        <f t="shared" si="0"/>
        <v>0.27794913955999889</v>
      </c>
    </row>
    <row r="14" spans="2:6" x14ac:dyDescent="0.25">
      <c r="B14" s="13" t="s">
        <v>46</v>
      </c>
      <c r="C14" s="29">
        <v>172331928</v>
      </c>
      <c r="D14" s="29">
        <v>208028442</v>
      </c>
      <c r="E14" s="29">
        <v>66698168.720000014</v>
      </c>
      <c r="F14" s="24">
        <f t="shared" si="0"/>
        <v>0.32062043093126669</v>
      </c>
    </row>
    <row r="15" spans="2:6" x14ac:dyDescent="0.25">
      <c r="B15" s="13" t="s">
        <v>47</v>
      </c>
      <c r="C15" s="29">
        <v>30209571</v>
      </c>
      <c r="D15" s="29">
        <v>33458151</v>
      </c>
      <c r="E15" s="29">
        <v>10328229.690000003</v>
      </c>
      <c r="F15" s="24">
        <f t="shared" si="0"/>
        <v>0.30869098803457501</v>
      </c>
    </row>
    <row r="16" spans="2:6" x14ac:dyDescent="0.25">
      <c r="B16" s="13" t="s">
        <v>48</v>
      </c>
      <c r="C16" s="29">
        <v>27086715</v>
      </c>
      <c r="D16" s="29">
        <v>33890881</v>
      </c>
      <c r="E16" s="29">
        <v>11442339.15</v>
      </c>
      <c r="F16" s="24">
        <f t="shared" si="0"/>
        <v>0.33762294789563013</v>
      </c>
    </row>
    <row r="17" spans="2:6" x14ac:dyDescent="0.25">
      <c r="B17" s="13" t="s">
        <v>49</v>
      </c>
      <c r="C17" s="29">
        <v>1702122891</v>
      </c>
      <c r="D17" s="29">
        <v>1432206692</v>
      </c>
      <c r="E17" s="29">
        <v>255805204.75000027</v>
      </c>
      <c r="F17" s="24">
        <f t="shared" si="0"/>
        <v>0.17860913943418461</v>
      </c>
    </row>
    <row r="18" spans="2:6" x14ac:dyDescent="0.25">
      <c r="B18" s="13" t="s">
        <v>50</v>
      </c>
      <c r="C18" s="29">
        <v>655870799</v>
      </c>
      <c r="D18" s="29">
        <v>633165096</v>
      </c>
      <c r="E18" s="29">
        <v>212148940.26000002</v>
      </c>
      <c r="F18" s="24">
        <f t="shared" si="0"/>
        <v>0.33506101583969816</v>
      </c>
    </row>
    <row r="19" spans="2:6" x14ac:dyDescent="0.25">
      <c r="B19" s="48" t="s">
        <v>21</v>
      </c>
      <c r="C19" s="49">
        <f>SUM(C20:C26)</f>
        <v>189040934</v>
      </c>
      <c r="D19" s="49">
        <f>SUM(D20:D26)</f>
        <v>192282094</v>
      </c>
      <c r="E19" s="49">
        <f>SUM(E20:E26)</f>
        <v>56130220.899999999</v>
      </c>
      <c r="F19" s="50">
        <f t="shared" si="0"/>
        <v>0.29191600596985384</v>
      </c>
    </row>
    <row r="20" spans="2:6" x14ac:dyDescent="0.25">
      <c r="B20" s="13" t="s">
        <v>39</v>
      </c>
      <c r="C20" s="29">
        <v>0</v>
      </c>
      <c r="D20" s="29">
        <v>0</v>
      </c>
      <c r="E20" s="29">
        <v>0</v>
      </c>
      <c r="F20" s="24" t="str">
        <f t="shared" si="0"/>
        <v>%</v>
      </c>
    </row>
    <row r="21" spans="2:6" x14ac:dyDescent="0.25">
      <c r="B21" s="13" t="s">
        <v>40</v>
      </c>
      <c r="C21" s="29">
        <v>0</v>
      </c>
      <c r="D21" s="29">
        <v>3000</v>
      </c>
      <c r="E21" s="29">
        <v>3000</v>
      </c>
      <c r="F21" s="24">
        <f t="shared" si="0"/>
        <v>1</v>
      </c>
    </row>
    <row r="22" spans="2:6" x14ac:dyDescent="0.25">
      <c r="B22" s="13" t="s">
        <v>43</v>
      </c>
      <c r="C22" s="29">
        <v>0</v>
      </c>
      <c r="D22" s="29">
        <v>3000</v>
      </c>
      <c r="E22" s="29">
        <v>3000</v>
      </c>
      <c r="F22" s="24">
        <f t="shared" ref="F22" si="1">IF(E22=0,"%",E22/D22)</f>
        <v>1</v>
      </c>
    </row>
    <row r="23" spans="2:6" x14ac:dyDescent="0.25">
      <c r="B23" s="13" t="s">
        <v>46</v>
      </c>
      <c r="C23" s="29">
        <v>0</v>
      </c>
      <c r="D23" s="29">
        <v>3000</v>
      </c>
      <c r="E23" s="29">
        <v>3000</v>
      </c>
      <c r="F23" s="24">
        <f t="shared" si="0"/>
        <v>1</v>
      </c>
    </row>
    <row r="24" spans="2:6" x14ac:dyDescent="0.25">
      <c r="B24" s="13" t="s">
        <v>47</v>
      </c>
      <c r="C24" s="29">
        <v>0</v>
      </c>
      <c r="D24" s="29">
        <v>6000</v>
      </c>
      <c r="E24" s="29">
        <v>6000</v>
      </c>
      <c r="F24" s="24">
        <f t="shared" si="0"/>
        <v>1</v>
      </c>
    </row>
    <row r="25" spans="2:6" x14ac:dyDescent="0.25">
      <c r="B25" s="13" t="s">
        <v>49</v>
      </c>
      <c r="C25" s="29">
        <v>10825256</v>
      </c>
      <c r="D25" s="29">
        <v>7256248</v>
      </c>
      <c r="E25" s="29">
        <v>199841.64</v>
      </c>
      <c r="F25" s="24">
        <f t="shared" si="0"/>
        <v>2.7540629813093489E-2</v>
      </c>
    </row>
    <row r="26" spans="2:6" x14ac:dyDescent="0.25">
      <c r="B26" s="13" t="s">
        <v>50</v>
      </c>
      <c r="C26" s="29">
        <v>178215678</v>
      </c>
      <c r="D26" s="29">
        <v>185010846</v>
      </c>
      <c r="E26" s="29">
        <v>55915379.259999998</v>
      </c>
      <c r="F26" s="24">
        <f t="shared" si="0"/>
        <v>0.30222757459311328</v>
      </c>
    </row>
    <row r="27" spans="2:6" x14ac:dyDescent="0.25">
      <c r="B27" s="48" t="s">
        <v>20</v>
      </c>
      <c r="C27" s="49">
        <f>SUM(C28:C39)</f>
        <v>2297827781</v>
      </c>
      <c r="D27" s="49">
        <f t="shared" ref="D27:E27" si="2">SUM(D28:D39)</f>
        <v>1837929628</v>
      </c>
      <c r="E27" s="49">
        <f t="shared" si="2"/>
        <v>377219140.34000003</v>
      </c>
      <c r="F27" s="50">
        <f t="shared" si="0"/>
        <v>0.20524134036104674</v>
      </c>
    </row>
    <row r="28" spans="2:6" x14ac:dyDescent="0.25">
      <c r="B28" s="41" t="s">
        <v>39</v>
      </c>
      <c r="C28" s="12">
        <v>415102778</v>
      </c>
      <c r="D28" s="12">
        <v>157404300</v>
      </c>
      <c r="E28" s="12">
        <v>19058375.159999993</v>
      </c>
      <c r="F28" s="36">
        <f t="shared" si="0"/>
        <v>0.12107912655499242</v>
      </c>
    </row>
    <row r="29" spans="2:6" x14ac:dyDescent="0.25">
      <c r="B29" s="42" t="s">
        <v>40</v>
      </c>
      <c r="C29" s="43">
        <v>93861554</v>
      </c>
      <c r="D29" s="43">
        <v>88275873</v>
      </c>
      <c r="E29" s="43">
        <v>18743811.639999982</v>
      </c>
      <c r="F29" s="24">
        <f t="shared" si="0"/>
        <v>0.21233221494167473</v>
      </c>
    </row>
    <row r="30" spans="2:6" x14ac:dyDescent="0.25">
      <c r="B30" s="42" t="s">
        <v>41</v>
      </c>
      <c r="C30" s="43">
        <v>90376796</v>
      </c>
      <c r="D30" s="43">
        <v>122426316</v>
      </c>
      <c r="E30" s="43">
        <v>21793252.470000029</v>
      </c>
      <c r="F30" s="24">
        <f t="shared" si="0"/>
        <v>0.17801117588149945</v>
      </c>
    </row>
    <row r="31" spans="2:6" x14ac:dyDescent="0.25">
      <c r="B31" s="42" t="s">
        <v>42</v>
      </c>
      <c r="C31" s="43">
        <v>69118968</v>
      </c>
      <c r="D31" s="43">
        <v>56748458</v>
      </c>
      <c r="E31" s="43">
        <v>7137491.709999999</v>
      </c>
      <c r="F31" s="24">
        <f t="shared" si="0"/>
        <v>0.12577419654292632</v>
      </c>
    </row>
    <row r="32" spans="2:6" x14ac:dyDescent="0.25">
      <c r="B32" s="42" t="s">
        <v>43</v>
      </c>
      <c r="C32" s="43">
        <v>51057724</v>
      </c>
      <c r="D32" s="43">
        <v>67832246</v>
      </c>
      <c r="E32" s="43">
        <v>7283071.8700000029</v>
      </c>
      <c r="F32" s="24">
        <f t="shared" si="0"/>
        <v>0.10736887394234304</v>
      </c>
    </row>
    <row r="33" spans="2:6" x14ac:dyDescent="0.25">
      <c r="B33" s="42" t="s">
        <v>44</v>
      </c>
      <c r="C33" s="43">
        <v>123609049</v>
      </c>
      <c r="D33" s="43">
        <v>125842859</v>
      </c>
      <c r="E33" s="43">
        <v>16061445.099999994</v>
      </c>
      <c r="F33" s="24">
        <f t="shared" si="0"/>
        <v>0.1276309615629441</v>
      </c>
    </row>
    <row r="34" spans="2:6" x14ac:dyDescent="0.25">
      <c r="B34" s="42" t="s">
        <v>45</v>
      </c>
      <c r="C34" s="43">
        <v>57078192</v>
      </c>
      <c r="D34" s="43">
        <v>49644976</v>
      </c>
      <c r="E34" s="43">
        <v>4029831.6000000015</v>
      </c>
      <c r="F34" s="24">
        <f t="shared" si="0"/>
        <v>8.1172999257769843E-2</v>
      </c>
    </row>
    <row r="35" spans="2:6" x14ac:dyDescent="0.25">
      <c r="B35" s="42" t="s">
        <v>46</v>
      </c>
      <c r="C35" s="43">
        <v>60760797</v>
      </c>
      <c r="D35" s="43">
        <v>72598501</v>
      </c>
      <c r="E35" s="43">
        <v>17359358.589999996</v>
      </c>
      <c r="F35" s="24">
        <f t="shared" si="0"/>
        <v>0.23911455954166322</v>
      </c>
    </row>
    <row r="36" spans="2:6" x14ac:dyDescent="0.25">
      <c r="B36" s="42" t="s">
        <v>47</v>
      </c>
      <c r="C36" s="43">
        <v>12805440</v>
      </c>
      <c r="D36" s="43">
        <v>14609378</v>
      </c>
      <c r="E36" s="43">
        <v>3954004.33</v>
      </c>
      <c r="F36" s="24">
        <f t="shared" si="0"/>
        <v>0.2706483691502814</v>
      </c>
    </row>
    <row r="37" spans="2:6" x14ac:dyDescent="0.25">
      <c r="B37" s="42" t="s">
        <v>48</v>
      </c>
      <c r="C37" s="43">
        <v>39911557</v>
      </c>
      <c r="D37" s="43">
        <v>61471342</v>
      </c>
      <c r="E37" s="43">
        <v>9699033.8799999915</v>
      </c>
      <c r="F37" s="24">
        <f t="shared" si="0"/>
        <v>0.15778139153038162</v>
      </c>
    </row>
    <row r="38" spans="2:6" x14ac:dyDescent="0.25">
      <c r="B38" s="42" t="s">
        <v>49</v>
      </c>
      <c r="C38" s="43">
        <v>504715801</v>
      </c>
      <c r="D38" s="43">
        <v>520413369</v>
      </c>
      <c r="E38" s="43">
        <v>113202193.14000006</v>
      </c>
      <c r="F38" s="24">
        <f t="shared" si="0"/>
        <v>0.21752360696944367</v>
      </c>
    </row>
    <row r="39" spans="2:6" x14ac:dyDescent="0.25">
      <c r="B39" s="44" t="s">
        <v>50</v>
      </c>
      <c r="C39" s="15">
        <v>779429125</v>
      </c>
      <c r="D39" s="15">
        <v>500662010</v>
      </c>
      <c r="E39" s="15">
        <v>138897270.84999996</v>
      </c>
      <c r="F39" s="37">
        <f t="shared" si="0"/>
        <v>0.27742722250885377</v>
      </c>
    </row>
    <row r="40" spans="2:6" x14ac:dyDescent="0.25">
      <c r="B40" s="48" t="s">
        <v>19</v>
      </c>
      <c r="C40" s="49">
        <f>SUM(C41:C49)</f>
        <v>505299396</v>
      </c>
      <c r="D40" s="49">
        <f>SUM(D41:D49)</f>
        <v>624387443</v>
      </c>
      <c r="E40" s="49">
        <f>SUM(E41:E49)</f>
        <v>1223344.24</v>
      </c>
      <c r="F40" s="50">
        <f t="shared" si="0"/>
        <v>1.9592710483128661E-3</v>
      </c>
    </row>
    <row r="41" spans="2:6" x14ac:dyDescent="0.25">
      <c r="B41" s="13" t="s">
        <v>39</v>
      </c>
      <c r="C41" s="29">
        <v>16660000</v>
      </c>
      <c r="D41" s="29">
        <v>257094971</v>
      </c>
      <c r="E41" s="29">
        <v>0</v>
      </c>
      <c r="F41" s="24" t="str">
        <f t="shared" si="0"/>
        <v>%</v>
      </c>
    </row>
    <row r="42" spans="2:6" x14ac:dyDescent="0.25">
      <c r="B42" s="13" t="s">
        <v>40</v>
      </c>
      <c r="C42" s="29">
        <v>16660000</v>
      </c>
      <c r="D42" s="29">
        <v>12224518</v>
      </c>
      <c r="E42" s="29">
        <v>0</v>
      </c>
      <c r="F42" s="24" t="str">
        <f t="shared" si="0"/>
        <v>%</v>
      </c>
    </row>
    <row r="43" spans="2:6" x14ac:dyDescent="0.25">
      <c r="B43" s="13" t="s">
        <v>41</v>
      </c>
      <c r="C43" s="29">
        <v>51660000</v>
      </c>
      <c r="D43" s="29">
        <v>1754203</v>
      </c>
      <c r="E43" s="29">
        <v>1223344.24</v>
      </c>
      <c r="F43" s="24">
        <f t="shared" si="0"/>
        <v>0.69737894645032528</v>
      </c>
    </row>
    <row r="44" spans="2:6" x14ac:dyDescent="0.25">
      <c r="B44" s="13" t="s">
        <v>42</v>
      </c>
      <c r="C44" s="29">
        <v>21660000</v>
      </c>
      <c r="D44" s="29">
        <v>23516333</v>
      </c>
      <c r="E44" s="29">
        <v>0</v>
      </c>
      <c r="F44" s="24" t="str">
        <f t="shared" si="0"/>
        <v>%</v>
      </c>
    </row>
    <row r="45" spans="2:6" x14ac:dyDescent="0.25">
      <c r="B45" s="13" t="s">
        <v>43</v>
      </c>
      <c r="C45" s="29">
        <v>10000000</v>
      </c>
      <c r="D45" s="29">
        <v>0</v>
      </c>
      <c r="E45" s="29">
        <v>0</v>
      </c>
      <c r="F45" s="24" t="str">
        <f t="shared" si="0"/>
        <v>%</v>
      </c>
    </row>
    <row r="46" spans="2:6" x14ac:dyDescent="0.25">
      <c r="B46" s="13" t="s">
        <v>44</v>
      </c>
      <c r="C46" s="29">
        <v>16660000</v>
      </c>
      <c r="D46" s="29">
        <v>16066311</v>
      </c>
      <c r="E46" s="29">
        <v>0</v>
      </c>
      <c r="F46" s="24" t="str">
        <f t="shared" si="0"/>
        <v>%</v>
      </c>
    </row>
    <row r="47" spans="2:6" x14ac:dyDescent="0.25">
      <c r="B47" s="13" t="s">
        <v>48</v>
      </c>
      <c r="C47" s="29">
        <v>37000000</v>
      </c>
      <c r="D47" s="29">
        <v>7905089</v>
      </c>
      <c r="E47" s="29">
        <v>0</v>
      </c>
      <c r="F47" s="24" t="str">
        <f t="shared" si="0"/>
        <v>%</v>
      </c>
    </row>
    <row r="48" spans="2:6" x14ac:dyDescent="0.25">
      <c r="B48" s="13" t="s">
        <v>49</v>
      </c>
      <c r="C48" s="29">
        <v>84999396</v>
      </c>
      <c r="D48" s="29">
        <v>74407784</v>
      </c>
      <c r="E48" s="29">
        <v>0</v>
      </c>
      <c r="F48" s="24" t="str">
        <f t="shared" si="0"/>
        <v>%</v>
      </c>
    </row>
    <row r="49" spans="2:6" x14ac:dyDescent="0.25">
      <c r="B49" s="13" t="s">
        <v>50</v>
      </c>
      <c r="C49" s="29">
        <v>250000000</v>
      </c>
      <c r="D49" s="29">
        <v>231418234</v>
      </c>
      <c r="E49" s="29">
        <v>0</v>
      </c>
      <c r="F49" s="24" t="str">
        <f t="shared" si="0"/>
        <v>%</v>
      </c>
    </row>
    <row r="50" spans="2:6" x14ac:dyDescent="0.25">
      <c r="B50" s="48" t="s">
        <v>18</v>
      </c>
      <c r="C50" s="49">
        <f>+SUM(C51:C58)</f>
        <v>50594064</v>
      </c>
      <c r="D50" s="49">
        <f>+SUM(D51:D58)</f>
        <v>85328375</v>
      </c>
      <c r="E50" s="49">
        <f>+SUM(E51:E58)</f>
        <v>35718887.810000002</v>
      </c>
      <c r="F50" s="50">
        <f t="shared" si="0"/>
        <v>0.41860503976549424</v>
      </c>
    </row>
    <row r="51" spans="2:6" x14ac:dyDescent="0.25">
      <c r="B51" s="11" t="s">
        <v>39</v>
      </c>
      <c r="C51" s="28">
        <v>7591425</v>
      </c>
      <c r="D51" s="28">
        <v>35278265</v>
      </c>
      <c r="E51" s="28">
        <v>18246683</v>
      </c>
      <c r="F51" s="36">
        <f t="shared" si="0"/>
        <v>0.51722166608817077</v>
      </c>
    </row>
    <row r="52" spans="2:6" x14ac:dyDescent="0.25">
      <c r="B52" s="13" t="s">
        <v>40</v>
      </c>
      <c r="C52" s="29">
        <v>101043</v>
      </c>
      <c r="D52" s="29">
        <v>3970253</v>
      </c>
      <c r="E52" s="29">
        <v>575150</v>
      </c>
      <c r="F52" s="24">
        <f t="shared" si="0"/>
        <v>0.14486482347598503</v>
      </c>
    </row>
    <row r="53" spans="2:6" x14ac:dyDescent="0.25">
      <c r="B53" s="13" t="s">
        <v>41</v>
      </c>
      <c r="C53" s="29">
        <v>0</v>
      </c>
      <c r="D53" s="29">
        <v>2798716</v>
      </c>
      <c r="E53" s="29">
        <v>1383713</v>
      </c>
      <c r="F53" s="24">
        <f t="shared" si="0"/>
        <v>0.49440993655662097</v>
      </c>
    </row>
    <row r="54" spans="2:6" x14ac:dyDescent="0.25">
      <c r="B54" s="13" t="s">
        <v>42</v>
      </c>
      <c r="C54" s="29">
        <v>0</v>
      </c>
      <c r="D54" s="29">
        <v>3363521</v>
      </c>
      <c r="E54" s="29">
        <v>114859</v>
      </c>
      <c r="F54" s="24">
        <f t="shared" ref="F54" si="3">IF(E54=0,"%",E54/D54)</f>
        <v>3.4148441469519591E-2</v>
      </c>
    </row>
    <row r="55" spans="2:6" x14ac:dyDescent="0.25">
      <c r="B55" s="13" t="s">
        <v>43</v>
      </c>
      <c r="C55" s="29">
        <v>0</v>
      </c>
      <c r="D55" s="29">
        <v>63032</v>
      </c>
      <c r="E55" s="29">
        <v>0</v>
      </c>
      <c r="F55" s="24" t="str">
        <f t="shared" si="0"/>
        <v>%</v>
      </c>
    </row>
    <row r="56" spans="2:6" x14ac:dyDescent="0.25">
      <c r="B56" s="13" t="s">
        <v>44</v>
      </c>
      <c r="C56" s="29">
        <v>0</v>
      </c>
      <c r="D56" s="29">
        <v>2098338</v>
      </c>
      <c r="E56" s="29">
        <v>0</v>
      </c>
      <c r="F56" s="24" t="str">
        <f t="shared" si="0"/>
        <v>%</v>
      </c>
    </row>
    <row r="57" spans="2:6" x14ac:dyDescent="0.25">
      <c r="B57" s="13" t="s">
        <v>49</v>
      </c>
      <c r="C57" s="29">
        <v>13822758</v>
      </c>
      <c r="D57" s="29">
        <v>6414382</v>
      </c>
      <c r="E57" s="29">
        <v>1274720.9500000004</v>
      </c>
      <c r="F57" s="24">
        <f t="shared" si="0"/>
        <v>0.19872856808341013</v>
      </c>
    </row>
    <row r="58" spans="2:6" x14ac:dyDescent="0.25">
      <c r="B58" s="13" t="s">
        <v>50</v>
      </c>
      <c r="C58" s="29">
        <v>29078838</v>
      </c>
      <c r="D58" s="29">
        <v>31341868</v>
      </c>
      <c r="E58" s="29">
        <v>14123761.859999999</v>
      </c>
      <c r="F58" s="24">
        <f t="shared" si="0"/>
        <v>0.45063561176379147</v>
      </c>
    </row>
    <row r="59" spans="2:6" hidden="1" x14ac:dyDescent="0.25">
      <c r="B59" s="48" t="s">
        <v>16</v>
      </c>
      <c r="C59" s="49">
        <f>SUM(C60:C66)</f>
        <v>0</v>
      </c>
      <c r="D59" s="49">
        <f>SUM(D60:D66)</f>
        <v>0</v>
      </c>
      <c r="E59" s="49">
        <f>SUM(E60:E66)</f>
        <v>0</v>
      </c>
      <c r="F59" s="50" t="str">
        <f t="shared" si="0"/>
        <v>%</v>
      </c>
    </row>
    <row r="60" spans="2:6" hidden="1" x14ac:dyDescent="0.25">
      <c r="B60" s="13" t="s">
        <v>24</v>
      </c>
      <c r="C60" s="29"/>
      <c r="D60" s="29"/>
      <c r="E60" s="29"/>
      <c r="F60" s="24" t="str">
        <f t="shared" si="0"/>
        <v>%</v>
      </c>
    </row>
    <row r="61" spans="2:6" hidden="1" x14ac:dyDescent="0.25">
      <c r="B61" s="13" t="s">
        <v>25</v>
      </c>
      <c r="C61" s="29"/>
      <c r="D61" s="29"/>
      <c r="E61" s="29"/>
      <c r="F61" s="24" t="str">
        <f t="shared" si="0"/>
        <v>%</v>
      </c>
    </row>
    <row r="62" spans="2:6" hidden="1" x14ac:dyDescent="0.25">
      <c r="B62" s="13" t="s">
        <v>26</v>
      </c>
      <c r="C62" s="29"/>
      <c r="D62" s="29"/>
      <c r="E62" s="29"/>
      <c r="F62" s="24" t="str">
        <f t="shared" ref="F62:F64" si="4">IF(E62=0,"%",E62/D62)</f>
        <v>%</v>
      </c>
    </row>
    <row r="63" spans="2:6" hidden="1" x14ac:dyDescent="0.25">
      <c r="B63" s="13" t="s">
        <v>27</v>
      </c>
      <c r="C63" s="29"/>
      <c r="D63" s="29"/>
      <c r="E63" s="29"/>
      <c r="F63" s="24" t="str">
        <f t="shared" si="4"/>
        <v>%</v>
      </c>
    </row>
    <row r="64" spans="2:6" hidden="1" x14ac:dyDescent="0.25">
      <c r="B64" s="13" t="s">
        <v>28</v>
      </c>
      <c r="C64" s="29"/>
      <c r="D64" s="29"/>
      <c r="E64" s="29"/>
      <c r="F64" s="24" t="str">
        <f t="shared" si="4"/>
        <v>%</v>
      </c>
    </row>
    <row r="65" spans="2:6" hidden="1" x14ac:dyDescent="0.25">
      <c r="B65" s="13" t="s">
        <v>29</v>
      </c>
      <c r="C65" s="29"/>
      <c r="D65" s="29"/>
      <c r="E65" s="29"/>
      <c r="F65" s="24" t="str">
        <f t="shared" si="0"/>
        <v>%</v>
      </c>
    </row>
    <row r="66" spans="2:6" hidden="1" x14ac:dyDescent="0.25">
      <c r="B66" s="13" t="s">
        <v>30</v>
      </c>
      <c r="C66" s="29"/>
      <c r="D66" s="29"/>
      <c r="E66" s="29"/>
      <c r="F66" s="24" t="str">
        <f t="shared" si="0"/>
        <v>%</v>
      </c>
    </row>
    <row r="67" spans="2:6" x14ac:dyDescent="0.25">
      <c r="B67" s="48" t="s">
        <v>17</v>
      </c>
      <c r="C67" s="49">
        <f>+SUM(C68:C79)</f>
        <v>363371931</v>
      </c>
      <c r="D67" s="49">
        <f>+SUM(D68:D79)</f>
        <v>521272705</v>
      </c>
      <c r="E67" s="49">
        <f>+SUM(E68:E79)</f>
        <v>36355479.629999995</v>
      </c>
      <c r="F67" s="50">
        <f t="shared" si="0"/>
        <v>6.9743685562818791E-2</v>
      </c>
    </row>
    <row r="68" spans="2:6" x14ac:dyDescent="0.25">
      <c r="B68" s="11" t="s">
        <v>39</v>
      </c>
      <c r="C68" s="28">
        <v>8340000</v>
      </c>
      <c r="D68" s="28">
        <v>10472412</v>
      </c>
      <c r="E68" s="28">
        <v>738833.76</v>
      </c>
      <c r="F68" s="36">
        <f t="shared" si="0"/>
        <v>7.055048636359991E-2</v>
      </c>
    </row>
    <row r="69" spans="2:6" x14ac:dyDescent="0.25">
      <c r="B69" s="13" t="s">
        <v>40</v>
      </c>
      <c r="C69" s="29">
        <v>143217701</v>
      </c>
      <c r="D69" s="29">
        <v>195042847</v>
      </c>
      <c r="E69" s="29">
        <v>11375612.209999999</v>
      </c>
      <c r="F69" s="24">
        <f t="shared" si="0"/>
        <v>5.8323657519211661E-2</v>
      </c>
    </row>
    <row r="70" spans="2:6" x14ac:dyDescent="0.25">
      <c r="B70" s="13" t="s">
        <v>41</v>
      </c>
      <c r="C70" s="29">
        <v>8340000</v>
      </c>
      <c r="D70" s="29">
        <v>1135459</v>
      </c>
      <c r="E70" s="29">
        <v>7253.17</v>
      </c>
      <c r="F70" s="24">
        <f t="shared" si="0"/>
        <v>6.3878748594180853E-3</v>
      </c>
    </row>
    <row r="71" spans="2:6" x14ac:dyDescent="0.25">
      <c r="B71" s="13" t="s">
        <v>42</v>
      </c>
      <c r="C71" s="29">
        <v>8340000</v>
      </c>
      <c r="D71" s="29">
        <v>331503</v>
      </c>
      <c r="E71" s="29">
        <v>6159.34</v>
      </c>
      <c r="F71" s="24">
        <f t="shared" si="0"/>
        <v>1.8580043016201964E-2</v>
      </c>
    </row>
    <row r="72" spans="2:6" x14ac:dyDescent="0.25">
      <c r="B72" s="13" t="s">
        <v>43</v>
      </c>
      <c r="C72" s="29">
        <v>5000000</v>
      </c>
      <c r="D72" s="29">
        <v>3099196</v>
      </c>
      <c r="E72" s="29">
        <v>3400</v>
      </c>
      <c r="F72" s="24">
        <f t="shared" si="0"/>
        <v>1.0970587210360364E-3</v>
      </c>
    </row>
    <row r="73" spans="2:6" x14ac:dyDescent="0.25">
      <c r="B73" s="13" t="s">
        <v>44</v>
      </c>
      <c r="C73" s="29">
        <v>8340000</v>
      </c>
      <c r="D73" s="29">
        <v>5043227</v>
      </c>
      <c r="E73" s="29">
        <v>0</v>
      </c>
      <c r="F73" s="24" t="str">
        <f t="shared" si="0"/>
        <v>%</v>
      </c>
    </row>
    <row r="74" spans="2:6" x14ac:dyDescent="0.25">
      <c r="B74" s="13" t="s">
        <v>45</v>
      </c>
      <c r="C74" s="29">
        <v>0</v>
      </c>
      <c r="D74" s="29">
        <v>17425086</v>
      </c>
      <c r="E74" s="29">
        <v>43056.84</v>
      </c>
      <c r="F74" s="24">
        <f t="shared" si="0"/>
        <v>2.470968579437714E-3</v>
      </c>
    </row>
    <row r="75" spans="2:6" x14ac:dyDescent="0.25">
      <c r="B75" s="13" t="s">
        <v>46</v>
      </c>
      <c r="C75" s="29">
        <v>2228328</v>
      </c>
      <c r="D75" s="29">
        <v>5785948</v>
      </c>
      <c r="E75" s="29">
        <v>16630</v>
      </c>
      <c r="F75" s="24">
        <f t="shared" si="0"/>
        <v>2.8742048839706128E-3</v>
      </c>
    </row>
    <row r="76" spans="2:6" x14ac:dyDescent="0.25">
      <c r="B76" s="13" t="s">
        <v>47</v>
      </c>
      <c r="C76" s="29">
        <v>0</v>
      </c>
      <c r="D76" s="29">
        <v>496792</v>
      </c>
      <c r="E76" s="29">
        <v>0</v>
      </c>
      <c r="F76" s="24" t="str">
        <f t="shared" si="0"/>
        <v>%</v>
      </c>
    </row>
    <row r="77" spans="2:6" x14ac:dyDescent="0.25">
      <c r="B77" s="13" t="s">
        <v>48</v>
      </c>
      <c r="C77" s="29">
        <v>3000000</v>
      </c>
      <c r="D77" s="29">
        <v>2539813</v>
      </c>
      <c r="E77" s="29">
        <v>114700</v>
      </c>
      <c r="F77" s="24">
        <f t="shared" si="0"/>
        <v>4.5160805145890659E-2</v>
      </c>
    </row>
    <row r="78" spans="2:6" x14ac:dyDescent="0.25">
      <c r="B78" s="13" t="s">
        <v>49</v>
      </c>
      <c r="C78" s="29">
        <v>6111931</v>
      </c>
      <c r="D78" s="29">
        <v>12309487</v>
      </c>
      <c r="E78" s="29">
        <v>996361.72</v>
      </c>
      <c r="F78" s="24">
        <f t="shared" si="0"/>
        <v>8.0942586803170596E-2</v>
      </c>
    </row>
    <row r="79" spans="2:6" x14ac:dyDescent="0.25">
      <c r="B79" s="13" t="s">
        <v>50</v>
      </c>
      <c r="C79" s="29">
        <v>170453971</v>
      </c>
      <c r="D79" s="29">
        <v>267590935</v>
      </c>
      <c r="E79" s="29">
        <v>23053472.59</v>
      </c>
      <c r="F79" s="24">
        <f t="shared" si="0"/>
        <v>8.6151919122372356E-2</v>
      </c>
    </row>
    <row r="80" spans="2:6" x14ac:dyDescent="0.25">
      <c r="B80" s="51" t="s">
        <v>3</v>
      </c>
      <c r="C80" s="52">
        <f>+C67+C59+C50+C40+C27+C19+C6</f>
        <v>6628780752</v>
      </c>
      <c r="D80" s="52">
        <f>+D67+D59+D50+D40+D27+D19+D6</f>
        <v>6290046142</v>
      </c>
      <c r="E80" s="52">
        <f>+E67+E59+E50+E40+E27+E19+E6</f>
        <v>1291485430.6100001</v>
      </c>
      <c r="F80" s="53">
        <f t="shared" si="0"/>
        <v>0.20532209167536503</v>
      </c>
    </row>
    <row r="81" spans="2:5" x14ac:dyDescent="0.2">
      <c r="B81" s="40" t="s">
        <v>31</v>
      </c>
      <c r="C81" s="9"/>
      <c r="D81" s="9"/>
      <c r="E81" s="9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63" t="s">
        <v>34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38</v>
      </c>
      <c r="F5" s="56" t="s">
        <v>5</v>
      </c>
    </row>
    <row r="6" spans="2:6" x14ac:dyDescent="0.25">
      <c r="B6" s="48" t="s">
        <v>22</v>
      </c>
      <c r="C6" s="49">
        <f>SUM(C7:C9)</f>
        <v>1375000</v>
      </c>
      <c r="D6" s="49">
        <f>SUM(D7:D9)</f>
        <v>1375000</v>
      </c>
      <c r="E6" s="49">
        <f>SUM(E7:E9)</f>
        <v>151874</v>
      </c>
      <c r="F6" s="50">
        <f t="shared" ref="F6:F34" si="0">IF(E6=0,"%",E6/D6)</f>
        <v>0.11045381818181818</v>
      </c>
    </row>
    <row r="7" spans="2:6" x14ac:dyDescent="0.25">
      <c r="B7" s="13" t="s">
        <v>40</v>
      </c>
      <c r="C7" s="29">
        <v>212598</v>
      </c>
      <c r="D7" s="29">
        <v>212598</v>
      </c>
      <c r="E7" s="29">
        <v>25500</v>
      </c>
      <c r="F7" s="38">
        <f t="shared" si="0"/>
        <v>0.11994468433381311</v>
      </c>
    </row>
    <row r="8" spans="2:6" x14ac:dyDescent="0.25">
      <c r="B8" s="13" t="s">
        <v>46</v>
      </c>
      <c r="C8" s="29">
        <v>776278</v>
      </c>
      <c r="D8" s="29">
        <v>776278</v>
      </c>
      <c r="E8" s="29">
        <v>82278</v>
      </c>
      <c r="F8" s="38">
        <f t="shared" si="0"/>
        <v>0.1059903797350949</v>
      </c>
    </row>
    <row r="9" spans="2:6" x14ac:dyDescent="0.25">
      <c r="B9" s="13" t="s">
        <v>50</v>
      </c>
      <c r="C9" s="29">
        <v>386124</v>
      </c>
      <c r="D9" s="29">
        <v>386124</v>
      </c>
      <c r="E9" s="29">
        <v>44096</v>
      </c>
      <c r="F9" s="38">
        <f t="shared" si="0"/>
        <v>0.1142016554267541</v>
      </c>
    </row>
    <row r="10" spans="2:6" x14ac:dyDescent="0.25">
      <c r="B10" s="48" t="s">
        <v>21</v>
      </c>
      <c r="C10" s="49">
        <f>SUM(C11:C11)</f>
        <v>867000</v>
      </c>
      <c r="D10" s="49">
        <f>SUM(D11:D11)</f>
        <v>899554</v>
      </c>
      <c r="E10" s="49">
        <f>SUM(E11:E11)</f>
        <v>17280</v>
      </c>
      <c r="F10" s="50">
        <f t="shared" si="0"/>
        <v>1.9209519384050317E-2</v>
      </c>
    </row>
    <row r="11" spans="2:6" x14ac:dyDescent="0.25">
      <c r="B11" s="22" t="s">
        <v>50</v>
      </c>
      <c r="C11" s="28">
        <v>867000</v>
      </c>
      <c r="D11" s="28">
        <v>899554</v>
      </c>
      <c r="E11" s="28">
        <v>17280</v>
      </c>
      <c r="F11" s="25">
        <f t="shared" si="0"/>
        <v>1.9209519384050317E-2</v>
      </c>
    </row>
    <row r="12" spans="2:6" x14ac:dyDescent="0.25">
      <c r="B12" s="48" t="s">
        <v>20</v>
      </c>
      <c r="C12" s="49">
        <f>+SUM(C13:C24)</f>
        <v>202431702</v>
      </c>
      <c r="D12" s="49">
        <f>+SUM(D13:D24)</f>
        <v>283997651</v>
      </c>
      <c r="E12" s="49">
        <f>+SUM(E13:E24)</f>
        <v>43902929.890000001</v>
      </c>
      <c r="F12" s="50">
        <f t="shared" si="0"/>
        <v>0.15458905992852737</v>
      </c>
    </row>
    <row r="13" spans="2:6" x14ac:dyDescent="0.25">
      <c r="B13" s="11" t="s">
        <v>39</v>
      </c>
      <c r="C13" s="28">
        <v>310598</v>
      </c>
      <c r="D13" s="28">
        <v>1050213</v>
      </c>
      <c r="E13" s="28">
        <v>127544.40999999999</v>
      </c>
      <c r="F13" s="25">
        <f t="shared" si="0"/>
        <v>0.12144623043135058</v>
      </c>
    </row>
    <row r="14" spans="2:6" x14ac:dyDescent="0.25">
      <c r="B14" s="13" t="s">
        <v>40</v>
      </c>
      <c r="C14" s="29">
        <v>256618</v>
      </c>
      <c r="D14" s="29">
        <v>628517</v>
      </c>
      <c r="E14" s="29">
        <v>254295.34</v>
      </c>
      <c r="F14" s="38">
        <f t="shared" si="0"/>
        <v>0.40459580250017102</v>
      </c>
    </row>
    <row r="15" spans="2:6" x14ac:dyDescent="0.25">
      <c r="B15" s="13" t="s">
        <v>41</v>
      </c>
      <c r="C15" s="29">
        <v>329367</v>
      </c>
      <c r="D15" s="29">
        <v>335841</v>
      </c>
      <c r="E15" s="29">
        <v>26000</v>
      </c>
      <c r="F15" s="38">
        <f t="shared" si="0"/>
        <v>7.741758748931786E-2</v>
      </c>
    </row>
    <row r="16" spans="2:6" x14ac:dyDescent="0.25">
      <c r="B16" s="13" t="s">
        <v>42</v>
      </c>
      <c r="C16" s="29">
        <v>1000</v>
      </c>
      <c r="D16" s="29">
        <v>1000</v>
      </c>
      <c r="E16" s="29">
        <v>0</v>
      </c>
      <c r="F16" s="38" t="str">
        <f t="shared" si="0"/>
        <v>%</v>
      </c>
    </row>
    <row r="17" spans="2:6" x14ac:dyDescent="0.25">
      <c r="B17" s="13" t="s">
        <v>43</v>
      </c>
      <c r="C17" s="29">
        <v>28389</v>
      </c>
      <c r="D17" s="29">
        <v>101780</v>
      </c>
      <c r="E17" s="29">
        <v>34211.5</v>
      </c>
      <c r="F17" s="38">
        <f t="shared" si="0"/>
        <v>0.33613185301630971</v>
      </c>
    </row>
    <row r="18" spans="2:6" x14ac:dyDescent="0.25">
      <c r="B18" s="13" t="s">
        <v>44</v>
      </c>
      <c r="C18" s="29">
        <v>19098</v>
      </c>
      <c r="D18" s="29">
        <v>153137</v>
      </c>
      <c r="E18" s="29">
        <v>20822</v>
      </c>
      <c r="F18" s="38">
        <f t="shared" si="0"/>
        <v>0.13596975257449212</v>
      </c>
    </row>
    <row r="19" spans="2:6" x14ac:dyDescent="0.25">
      <c r="B19" s="13" t="s">
        <v>45</v>
      </c>
      <c r="C19" s="29">
        <v>0</v>
      </c>
      <c r="D19" s="29">
        <v>12000</v>
      </c>
      <c r="E19" s="29">
        <v>11300</v>
      </c>
      <c r="F19" s="38">
        <f t="shared" si="0"/>
        <v>0.94166666666666665</v>
      </c>
    </row>
    <row r="20" spans="2:6" x14ac:dyDescent="0.25">
      <c r="B20" s="13" t="s">
        <v>46</v>
      </c>
      <c r="C20" s="29">
        <v>0</v>
      </c>
      <c r="D20" s="29">
        <v>344012</v>
      </c>
      <c r="E20" s="29">
        <v>0</v>
      </c>
      <c r="F20" s="38" t="str">
        <f t="shared" si="0"/>
        <v>%</v>
      </c>
    </row>
    <row r="21" spans="2:6" x14ac:dyDescent="0.25">
      <c r="B21" s="13" t="s">
        <v>47</v>
      </c>
      <c r="C21" s="29">
        <v>13073</v>
      </c>
      <c r="D21" s="29">
        <v>943642</v>
      </c>
      <c r="E21" s="29">
        <v>826</v>
      </c>
      <c r="F21" s="38">
        <f t="shared" si="0"/>
        <v>8.7533195851816688E-4</v>
      </c>
    </row>
    <row r="22" spans="2:6" x14ac:dyDescent="0.25">
      <c r="B22" s="13" t="s">
        <v>48</v>
      </c>
      <c r="C22" s="29">
        <v>20000</v>
      </c>
      <c r="D22" s="29">
        <v>27743</v>
      </c>
      <c r="E22" s="29">
        <v>5000</v>
      </c>
      <c r="F22" s="38">
        <f t="shared" si="0"/>
        <v>0.18022564250441553</v>
      </c>
    </row>
    <row r="23" spans="2:6" x14ac:dyDescent="0.25">
      <c r="B23" s="13" t="s">
        <v>49</v>
      </c>
      <c r="C23" s="29">
        <v>61259289</v>
      </c>
      <c r="D23" s="29">
        <v>109060809</v>
      </c>
      <c r="E23" s="29">
        <v>17051790.820000004</v>
      </c>
      <c r="F23" s="38">
        <f t="shared" si="0"/>
        <v>0.15635122255511605</v>
      </c>
    </row>
    <row r="24" spans="2:6" x14ac:dyDescent="0.25">
      <c r="B24" s="13" t="s">
        <v>50</v>
      </c>
      <c r="C24" s="29">
        <v>140194270</v>
      </c>
      <c r="D24" s="29">
        <v>171338957</v>
      </c>
      <c r="E24" s="29">
        <v>26371139.82</v>
      </c>
      <c r="F24" s="38">
        <f t="shared" si="0"/>
        <v>0.15391210663200197</v>
      </c>
    </row>
    <row r="25" spans="2:6" x14ac:dyDescent="0.25">
      <c r="B25" s="48" t="s">
        <v>18</v>
      </c>
      <c r="C25" s="49">
        <f>+SUM(C26:C27)</f>
        <v>3691587</v>
      </c>
      <c r="D25" s="49">
        <f>+SUM(D26:D27)</f>
        <v>964448</v>
      </c>
      <c r="E25" s="49">
        <f>+SUM(E26:E27)</f>
        <v>484293.80000000005</v>
      </c>
      <c r="F25" s="50">
        <f t="shared" si="0"/>
        <v>0.50214609807890109</v>
      </c>
    </row>
    <row r="26" spans="2:6" x14ac:dyDescent="0.25">
      <c r="B26" s="11" t="s">
        <v>49</v>
      </c>
      <c r="C26" s="28">
        <v>3674645</v>
      </c>
      <c r="D26" s="28">
        <v>825800</v>
      </c>
      <c r="E26" s="28">
        <v>405816.80000000005</v>
      </c>
      <c r="F26" s="25">
        <f t="shared" si="0"/>
        <v>0.49142262048922264</v>
      </c>
    </row>
    <row r="27" spans="2:6" x14ac:dyDescent="0.25">
      <c r="B27" s="45" t="s">
        <v>50</v>
      </c>
      <c r="C27" s="46">
        <v>16942</v>
      </c>
      <c r="D27" s="46">
        <v>138648</v>
      </c>
      <c r="E27" s="46">
        <v>78477</v>
      </c>
      <c r="F27" s="47">
        <f t="shared" si="0"/>
        <v>0.56601609832092781</v>
      </c>
    </row>
    <row r="28" spans="2:6" x14ac:dyDescent="0.25">
      <c r="B28" s="48" t="s">
        <v>17</v>
      </c>
      <c r="C28" s="49">
        <f>+SUM(C29:C33)</f>
        <v>6309445</v>
      </c>
      <c r="D28" s="49">
        <f>+SUM(D29:D33)</f>
        <v>17867544</v>
      </c>
      <c r="E28" s="49">
        <f>+SUM(E29:E33)</f>
        <v>3669685.39</v>
      </c>
      <c r="F28" s="50">
        <f t="shared" si="0"/>
        <v>0.20538275377970247</v>
      </c>
    </row>
    <row r="29" spans="2:6" x14ac:dyDescent="0.25">
      <c r="B29" s="13" t="s">
        <v>40</v>
      </c>
      <c r="C29" s="29">
        <v>0</v>
      </c>
      <c r="D29" s="29">
        <v>1847908</v>
      </c>
      <c r="E29" s="29">
        <v>0</v>
      </c>
      <c r="F29" s="38" t="str">
        <f t="shared" si="0"/>
        <v>%</v>
      </c>
    </row>
    <row r="30" spans="2:6" x14ac:dyDescent="0.25">
      <c r="B30" s="13" t="s">
        <v>42</v>
      </c>
      <c r="C30" s="29">
        <v>0</v>
      </c>
      <c r="D30" s="29">
        <v>28000</v>
      </c>
      <c r="E30" s="29">
        <v>0</v>
      </c>
      <c r="F30" s="38" t="str">
        <f t="shared" si="0"/>
        <v>%</v>
      </c>
    </row>
    <row r="31" spans="2:6" x14ac:dyDescent="0.25">
      <c r="B31" s="13" t="s">
        <v>46</v>
      </c>
      <c r="C31" s="29">
        <v>0</v>
      </c>
      <c r="D31" s="29">
        <v>95500</v>
      </c>
      <c r="E31" s="29">
        <v>0</v>
      </c>
      <c r="F31" s="38" t="str">
        <f t="shared" si="0"/>
        <v>%</v>
      </c>
    </row>
    <row r="32" spans="2:6" x14ac:dyDescent="0.25">
      <c r="B32" s="13" t="s">
        <v>49</v>
      </c>
      <c r="C32" s="29">
        <v>6309445</v>
      </c>
      <c r="D32" s="29">
        <v>9484825</v>
      </c>
      <c r="E32" s="29">
        <v>958607.83000000007</v>
      </c>
      <c r="F32" s="38">
        <f t="shared" si="0"/>
        <v>0.10106752944835568</v>
      </c>
    </row>
    <row r="33" spans="2:6" x14ac:dyDescent="0.25">
      <c r="B33" s="13" t="s">
        <v>50</v>
      </c>
      <c r="C33" s="29">
        <v>0</v>
      </c>
      <c r="D33" s="29">
        <v>6411311</v>
      </c>
      <c r="E33" s="29">
        <v>2711077.56</v>
      </c>
      <c r="F33" s="38">
        <f t="shared" si="0"/>
        <v>0.42285853236568932</v>
      </c>
    </row>
    <row r="34" spans="2:6" x14ac:dyDescent="0.25">
      <c r="B34" s="51" t="s">
        <v>3</v>
      </c>
      <c r="C34" s="52">
        <f>+C28+C25+C12+C10+C6</f>
        <v>214674734</v>
      </c>
      <c r="D34" s="52">
        <f>+D28+D25+D12+D10+D6</f>
        <v>305104197</v>
      </c>
      <c r="E34" s="52">
        <f>+E28+E25+E12+E10+E6</f>
        <v>48226063.079999998</v>
      </c>
      <c r="F34" s="53">
        <f t="shared" si="0"/>
        <v>0.15806424019791507</v>
      </c>
    </row>
    <row r="35" spans="2:6" x14ac:dyDescent="0.25">
      <c r="B35" s="40" t="s">
        <v>31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63" t="s">
        <v>35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38</v>
      </c>
      <c r="F5" s="56" t="s">
        <v>5</v>
      </c>
    </row>
    <row r="6" spans="2:6" x14ac:dyDescent="0.25">
      <c r="B6" s="48" t="s">
        <v>17</v>
      </c>
      <c r="C6" s="49">
        <f>SUM(C7:C10)</f>
        <v>249028005</v>
      </c>
      <c r="D6" s="49">
        <f t="shared" ref="D6:E6" si="0">SUM(D7:D10)</f>
        <v>203887397</v>
      </c>
      <c r="E6" s="49">
        <f t="shared" si="0"/>
        <v>2594230.1800000002</v>
      </c>
      <c r="F6" s="50">
        <f t="shared" ref="F6:F10" si="1">IF(E6=0,"%",E6/D6)</f>
        <v>1.2723837854480041E-2</v>
      </c>
    </row>
    <row r="7" spans="2:6" x14ac:dyDescent="0.25">
      <c r="B7" s="11" t="s">
        <v>39</v>
      </c>
      <c r="C7" s="28">
        <v>4507446</v>
      </c>
      <c r="D7" s="28">
        <v>4507446</v>
      </c>
      <c r="E7" s="28">
        <v>0</v>
      </c>
      <c r="F7" s="25" t="str">
        <f t="shared" si="1"/>
        <v>%</v>
      </c>
    </row>
    <row r="8" spans="2:6" x14ac:dyDescent="0.25">
      <c r="B8" s="13" t="s">
        <v>40</v>
      </c>
      <c r="C8" s="29">
        <v>2206004</v>
      </c>
      <c r="D8" s="29">
        <v>2206004</v>
      </c>
      <c r="E8" s="29">
        <v>0</v>
      </c>
      <c r="F8" s="38" t="str">
        <f t="shared" si="1"/>
        <v>%</v>
      </c>
    </row>
    <row r="9" spans="2:6" x14ac:dyDescent="0.25">
      <c r="B9" s="13" t="s">
        <v>46</v>
      </c>
      <c r="C9" s="29">
        <v>1874408</v>
      </c>
      <c r="D9" s="29">
        <v>2164026</v>
      </c>
      <c r="E9" s="29">
        <v>0</v>
      </c>
      <c r="F9" s="38" t="str">
        <f t="shared" si="1"/>
        <v>%</v>
      </c>
    </row>
    <row r="10" spans="2:6" x14ac:dyDescent="0.25">
      <c r="B10" s="14" t="s">
        <v>50</v>
      </c>
      <c r="C10" s="30">
        <v>240440147</v>
      </c>
      <c r="D10" s="30">
        <v>195009921</v>
      </c>
      <c r="E10" s="30">
        <v>2594230.1800000002</v>
      </c>
      <c r="F10" s="39">
        <f t="shared" si="1"/>
        <v>1.3303067693668775E-2</v>
      </c>
    </row>
    <row r="11" spans="2:6" x14ac:dyDescent="0.25">
      <c r="B11" s="40" t="s">
        <v>31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3" t="s">
        <v>8</v>
      </c>
      <c r="C2" s="63"/>
      <c r="D2" s="63"/>
      <c r="E2" s="63"/>
      <c r="F2" s="63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2" spans="2:6" ht="60" customHeight="1" x14ac:dyDescent="0.25">
      <c r="B2" s="63" t="s">
        <v>36</v>
      </c>
      <c r="C2" s="63"/>
      <c r="D2" s="63"/>
      <c r="E2" s="63"/>
      <c r="F2" s="63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38</v>
      </c>
      <c r="F5" s="56" t="s">
        <v>5</v>
      </c>
    </row>
    <row r="6" spans="2:6" x14ac:dyDescent="0.25">
      <c r="B6" s="48" t="s">
        <v>20</v>
      </c>
      <c r="C6" s="49">
        <f>SUM(C7:C17)</f>
        <v>0</v>
      </c>
      <c r="D6" s="49">
        <f>SUM(D7:D17)</f>
        <v>471059546</v>
      </c>
      <c r="E6" s="49">
        <f>SUM(E7:E17)</f>
        <v>109354253.83000001</v>
      </c>
      <c r="F6" s="50">
        <f t="shared" ref="F6:F26" si="0">IF(E6=0,"%",E6/D6)</f>
        <v>0.23214528769999709</v>
      </c>
    </row>
    <row r="7" spans="2:6" x14ac:dyDescent="0.25">
      <c r="B7" s="27" t="s">
        <v>39</v>
      </c>
      <c r="C7" s="28">
        <v>0</v>
      </c>
      <c r="D7" s="28">
        <v>27762258</v>
      </c>
      <c r="E7" s="28">
        <v>1722745.4699999995</v>
      </c>
      <c r="F7" s="25">
        <f t="shared" si="0"/>
        <v>6.2053506958980049E-2</v>
      </c>
    </row>
    <row r="8" spans="2:6" x14ac:dyDescent="0.25">
      <c r="B8" s="26" t="s">
        <v>40</v>
      </c>
      <c r="C8" s="29">
        <v>0</v>
      </c>
      <c r="D8" s="29">
        <v>58426761</v>
      </c>
      <c r="E8" s="29">
        <v>11332132.849999996</v>
      </c>
      <c r="F8" s="38">
        <f t="shared" si="0"/>
        <v>0.19395449372933743</v>
      </c>
    </row>
    <row r="9" spans="2:6" x14ac:dyDescent="0.25">
      <c r="B9" s="26" t="s">
        <v>41</v>
      </c>
      <c r="C9" s="29">
        <v>0</v>
      </c>
      <c r="D9" s="29">
        <v>5589174</v>
      </c>
      <c r="E9" s="29">
        <v>1010969.8699999999</v>
      </c>
      <c r="F9" s="38">
        <f t="shared" si="0"/>
        <v>0.18088001375516308</v>
      </c>
    </row>
    <row r="10" spans="2:6" x14ac:dyDescent="0.25">
      <c r="B10" s="26" t="s">
        <v>42</v>
      </c>
      <c r="C10" s="29">
        <v>0</v>
      </c>
      <c r="D10" s="29">
        <v>50337</v>
      </c>
      <c r="E10" s="29">
        <v>11145.32</v>
      </c>
      <c r="F10" s="38">
        <f t="shared" si="0"/>
        <v>0.2214140691737688</v>
      </c>
    </row>
    <row r="11" spans="2:6" x14ac:dyDescent="0.25">
      <c r="B11" s="26" t="s">
        <v>43</v>
      </c>
      <c r="C11" s="29">
        <v>0</v>
      </c>
      <c r="D11" s="29">
        <v>41281300</v>
      </c>
      <c r="E11" s="29">
        <v>6182783.0500000007</v>
      </c>
      <c r="F11" s="38">
        <f t="shared" si="0"/>
        <v>0.14977200451536168</v>
      </c>
    </row>
    <row r="12" spans="2:6" x14ac:dyDescent="0.25">
      <c r="B12" s="26" t="s">
        <v>44</v>
      </c>
      <c r="C12" s="29">
        <v>0</v>
      </c>
      <c r="D12" s="29">
        <v>14853435</v>
      </c>
      <c r="E12" s="29">
        <v>2476646.5300000003</v>
      </c>
      <c r="F12" s="38">
        <f t="shared" si="0"/>
        <v>0.16673897519328024</v>
      </c>
    </row>
    <row r="13" spans="2:6" x14ac:dyDescent="0.25">
      <c r="B13" s="26" t="s">
        <v>46</v>
      </c>
      <c r="C13" s="29">
        <v>0</v>
      </c>
      <c r="D13" s="29">
        <v>1938424</v>
      </c>
      <c r="E13" s="29">
        <v>696732.77999999991</v>
      </c>
      <c r="F13" s="38">
        <f t="shared" si="0"/>
        <v>0.35943260091703361</v>
      </c>
    </row>
    <row r="14" spans="2:6" x14ac:dyDescent="0.25">
      <c r="B14" s="26" t="s">
        <v>47</v>
      </c>
      <c r="C14" s="29">
        <v>0</v>
      </c>
      <c r="D14" s="29">
        <v>1278146</v>
      </c>
      <c r="E14" s="29">
        <v>643802</v>
      </c>
      <c r="F14" s="38">
        <f t="shared" si="0"/>
        <v>0.50369989030987072</v>
      </c>
    </row>
    <row r="15" spans="2:6" x14ac:dyDescent="0.25">
      <c r="B15" s="26" t="s">
        <v>48</v>
      </c>
      <c r="C15" s="29">
        <v>0</v>
      </c>
      <c r="D15" s="29">
        <v>6707617</v>
      </c>
      <c r="E15" s="29">
        <v>602147.81000000006</v>
      </c>
      <c r="F15" s="38">
        <f t="shared" si="0"/>
        <v>8.9770750178491121E-2</v>
      </c>
    </row>
    <row r="16" spans="2:6" x14ac:dyDescent="0.25">
      <c r="B16" s="26" t="s">
        <v>49</v>
      </c>
      <c r="C16" s="29">
        <v>0</v>
      </c>
      <c r="D16" s="29">
        <v>5948663</v>
      </c>
      <c r="E16" s="29">
        <v>2161191.91</v>
      </c>
      <c r="F16" s="38">
        <f t="shared" si="0"/>
        <v>0.36330716835026627</v>
      </c>
    </row>
    <row r="17" spans="2:6" x14ac:dyDescent="0.25">
      <c r="B17" s="26" t="s">
        <v>50</v>
      </c>
      <c r="C17" s="29">
        <v>0</v>
      </c>
      <c r="D17" s="29">
        <v>307223431</v>
      </c>
      <c r="E17" s="29">
        <v>82513956.240000024</v>
      </c>
      <c r="F17" s="38">
        <f t="shared" si="0"/>
        <v>0.26857963265178175</v>
      </c>
    </row>
    <row r="18" spans="2:6" x14ac:dyDescent="0.25">
      <c r="B18" s="48" t="s">
        <v>17</v>
      </c>
      <c r="C18" s="49">
        <f>+SUM(C19:C25)</f>
        <v>0</v>
      </c>
      <c r="D18" s="49">
        <f>+SUM(D19:D25)</f>
        <v>11171677</v>
      </c>
      <c r="E18" s="49">
        <f>+SUM(E19:E25)</f>
        <v>3518934.8699999996</v>
      </c>
      <c r="F18" s="50">
        <f t="shared" si="0"/>
        <v>0.3149871653109913</v>
      </c>
    </row>
    <row r="19" spans="2:6" x14ac:dyDescent="0.25">
      <c r="B19" s="27" t="s">
        <v>39</v>
      </c>
      <c r="C19" s="28">
        <v>0</v>
      </c>
      <c r="D19" s="28">
        <v>373015</v>
      </c>
      <c r="E19" s="28">
        <v>57400</v>
      </c>
      <c r="F19" s="25">
        <f t="shared" si="0"/>
        <v>0.15388121121134538</v>
      </c>
    </row>
    <row r="20" spans="2:6" x14ac:dyDescent="0.25">
      <c r="B20" s="26" t="s">
        <v>40</v>
      </c>
      <c r="C20" s="29">
        <v>0</v>
      </c>
      <c r="D20" s="29">
        <v>1918030</v>
      </c>
      <c r="E20" s="29">
        <v>360938</v>
      </c>
      <c r="F20" s="38">
        <f t="shared" si="0"/>
        <v>0.18818162385364148</v>
      </c>
    </row>
    <row r="21" spans="2:6" x14ac:dyDescent="0.25">
      <c r="B21" s="26" t="s">
        <v>41</v>
      </c>
      <c r="C21" s="29">
        <v>0</v>
      </c>
      <c r="D21" s="29">
        <v>64085</v>
      </c>
      <c r="E21" s="29">
        <v>0</v>
      </c>
      <c r="F21" s="38" t="str">
        <f t="shared" ref="F21" si="1">IF(E21=0,"%",E21/D21)</f>
        <v>%</v>
      </c>
    </row>
    <row r="22" spans="2:6" x14ac:dyDescent="0.25">
      <c r="B22" s="26" t="s">
        <v>43</v>
      </c>
      <c r="C22" s="29">
        <v>0</v>
      </c>
      <c r="D22" s="29">
        <v>3280824</v>
      </c>
      <c r="E22" s="29">
        <v>2632371.7599999998</v>
      </c>
      <c r="F22" s="38">
        <f t="shared" si="0"/>
        <v>0.80235079967715417</v>
      </c>
    </row>
    <row r="23" spans="2:6" x14ac:dyDescent="0.25">
      <c r="B23" s="26" t="s">
        <v>46</v>
      </c>
      <c r="C23" s="29">
        <v>0</v>
      </c>
      <c r="D23" s="29">
        <v>389660</v>
      </c>
      <c r="E23" s="29">
        <v>0</v>
      </c>
      <c r="F23" s="38" t="str">
        <f t="shared" si="0"/>
        <v>%</v>
      </c>
    </row>
    <row r="24" spans="2:6" x14ac:dyDescent="0.25">
      <c r="B24" s="26" t="s">
        <v>49</v>
      </c>
      <c r="C24" s="29">
        <v>0</v>
      </c>
      <c r="D24" s="29">
        <v>240000</v>
      </c>
      <c r="E24" s="29">
        <v>0</v>
      </c>
      <c r="F24" s="38" t="str">
        <f t="shared" si="0"/>
        <v>%</v>
      </c>
    </row>
    <row r="25" spans="2:6" x14ac:dyDescent="0.25">
      <c r="B25" s="26" t="s">
        <v>50</v>
      </c>
      <c r="C25" s="29">
        <v>0</v>
      </c>
      <c r="D25" s="29">
        <v>4906063</v>
      </c>
      <c r="E25" s="29">
        <v>468225.11000000004</v>
      </c>
      <c r="F25" s="38">
        <f t="shared" si="0"/>
        <v>9.5438054912870066E-2</v>
      </c>
    </row>
    <row r="26" spans="2:6" x14ac:dyDescent="0.25">
      <c r="B26" s="51" t="s">
        <v>3</v>
      </c>
      <c r="C26" s="52">
        <f>+C18+C6</f>
        <v>0</v>
      </c>
      <c r="D26" s="52">
        <f t="shared" ref="D26:E26" si="2">+D18+D6</f>
        <v>482231223</v>
      </c>
      <c r="E26" s="52">
        <f t="shared" si="2"/>
        <v>112873188.70000002</v>
      </c>
      <c r="F26" s="53">
        <f t="shared" si="0"/>
        <v>0.23406445563148451</v>
      </c>
    </row>
    <row r="27" spans="2:6" x14ac:dyDescent="0.25">
      <c r="B27" s="40" t="s">
        <v>31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2" spans="2:6" ht="60" customHeight="1" x14ac:dyDescent="0.25">
      <c r="B2" s="64" t="s">
        <v>37</v>
      </c>
      <c r="C2" s="64"/>
      <c r="D2" s="64"/>
      <c r="E2" s="64"/>
      <c r="F2" s="64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38</v>
      </c>
      <c r="F5" s="56" t="s">
        <v>5</v>
      </c>
    </row>
    <row r="6" spans="2:6" x14ac:dyDescent="0.25">
      <c r="B6" s="48" t="s">
        <v>23</v>
      </c>
      <c r="C6" s="49">
        <f>SUM(C7:C8)</f>
        <v>0</v>
      </c>
      <c r="D6" s="49">
        <f t="shared" ref="D6:E6" si="0">SUM(D7:D8)</f>
        <v>1786588</v>
      </c>
      <c r="E6" s="49">
        <f t="shared" si="0"/>
        <v>472318</v>
      </c>
      <c r="F6" s="50">
        <f t="shared" ref="F6:F11" si="1">IF(E6=0,"%",E6/D6)</f>
        <v>0.26436872966794805</v>
      </c>
    </row>
    <row r="7" spans="2:6" x14ac:dyDescent="0.25">
      <c r="B7" s="26" t="s">
        <v>39</v>
      </c>
      <c r="C7" s="29">
        <v>0</v>
      </c>
      <c r="D7" s="29">
        <v>1269274</v>
      </c>
      <c r="E7" s="29">
        <v>420830</v>
      </c>
      <c r="F7" s="38">
        <f t="shared" si="1"/>
        <v>0.33155173744991229</v>
      </c>
    </row>
    <row r="8" spans="2:6" x14ac:dyDescent="0.25">
      <c r="B8" s="58" t="s">
        <v>40</v>
      </c>
      <c r="C8" s="30">
        <v>0</v>
      </c>
      <c r="D8" s="30">
        <v>517314</v>
      </c>
      <c r="E8" s="30">
        <v>51488</v>
      </c>
      <c r="F8" s="39">
        <f t="shared" si="1"/>
        <v>9.9529492725887958E-2</v>
      </c>
    </row>
    <row r="9" spans="2:6" x14ac:dyDescent="0.25">
      <c r="B9" s="48" t="s">
        <v>17</v>
      </c>
      <c r="C9" s="49">
        <f>+C10</f>
        <v>0</v>
      </c>
      <c r="D9" s="49">
        <f t="shared" ref="D9:E9" si="2">+D10</f>
        <v>26645</v>
      </c>
      <c r="E9" s="49">
        <f t="shared" si="2"/>
        <v>0</v>
      </c>
      <c r="F9" s="62" t="str">
        <f t="shared" si="1"/>
        <v>%</v>
      </c>
    </row>
    <row r="10" spans="2:6" x14ac:dyDescent="0.25">
      <c r="B10" s="59" t="s">
        <v>39</v>
      </c>
      <c r="C10" s="60">
        <v>0</v>
      </c>
      <c r="D10" s="60">
        <v>26645</v>
      </c>
      <c r="E10" s="60">
        <v>0</v>
      </c>
      <c r="F10" s="61" t="str">
        <f t="shared" si="1"/>
        <v>%</v>
      </c>
    </row>
    <row r="11" spans="2:6" x14ac:dyDescent="0.25">
      <c r="B11" s="51" t="s">
        <v>3</v>
      </c>
      <c r="C11" s="52">
        <f>+C9+C6</f>
        <v>0</v>
      </c>
      <c r="D11" s="52">
        <f t="shared" ref="D11:E11" si="3">+D9+D6</f>
        <v>1813233</v>
      </c>
      <c r="E11" s="52">
        <f t="shared" si="3"/>
        <v>472318</v>
      </c>
      <c r="F11" s="53">
        <f t="shared" si="1"/>
        <v>0.26048389809803812</v>
      </c>
    </row>
    <row r="12" spans="2:6" x14ac:dyDescent="0.25">
      <c r="B12" s="40" t="s">
        <v>31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2019-07-19T21:40:25Z</dcterms:modified>
</cp:coreProperties>
</file>